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435" windowWidth="9885" windowHeight="6540" tabRatio="896"/>
  </bookViews>
  <sheets>
    <sheet name="Contents" sheetId="1" r:id="rId1"/>
    <sheet name="Table 1 - LA" sheetId="8" r:id="rId2"/>
    <sheet name="Table 2 - Monthly" sheetId="10" r:id="rId3"/>
    <sheet name="Table 3 - NewBuy" sheetId="9" r:id="rId4"/>
    <sheet name="Release Table 1" sheetId="12" r:id="rId5"/>
    <sheet name="Release Table 2" sheetId="13" r:id="rId6"/>
    <sheet name="Release Table 3" sheetId="14" r:id="rId7"/>
    <sheet name="Release Table 4" sheetId="15" r:id="rId8"/>
    <sheet name="Release Table 5" sheetId="16" r:id="rId9"/>
    <sheet name="Release Table 6" sheetId="17" r:id="rId10"/>
    <sheet name="Release Table 7" sheetId="18"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_123Graph_A" localSheetId="2" hidden="1">#REF!</definedName>
    <definedName name="__123Graph_A" hidden="1">#REF!</definedName>
    <definedName name="__123Graph_AChart1" localSheetId="2" hidden="1">[1]F1!#REF!</definedName>
    <definedName name="__123Graph_AChart1" hidden="1">[1]F1!#REF!</definedName>
    <definedName name="__123Graph_ACurrent" localSheetId="2" hidden="1">[1]F1!#REF!</definedName>
    <definedName name="__123Graph_ACurrent" hidden="1">[1]F1!#REF!</definedName>
    <definedName name="__123Graph_AGRAPH1" localSheetId="2" hidden="1">[2]Spirit_Input!#REF!</definedName>
    <definedName name="__123Graph_AGRAPH1" hidden="1">[2]Spirit_Input!#REF!</definedName>
    <definedName name="__123Graph_B" localSheetId="2" hidden="1">#REF!</definedName>
    <definedName name="__123Graph_B" hidden="1">#REF!</definedName>
    <definedName name="__123Graph_BGRAPH1" localSheetId="2" hidden="1">[2]Spirit_Input!#REF!</definedName>
    <definedName name="__123Graph_BGRAPH1" hidden="1">[2]Spirit_Input!#REF!</definedName>
    <definedName name="__123Graph_CGRAPH1" localSheetId="2" hidden="1">[2]Spirit_Input!#REF!</definedName>
    <definedName name="__123Graph_CGRAPH1" hidden="1">[2]Spirit_Input!#REF!</definedName>
    <definedName name="__123Graph_X" localSheetId="2" hidden="1">#REF!</definedName>
    <definedName name="__123Graph_X" hidden="1">#REF!</definedName>
    <definedName name="__123Graph_XChart1" localSheetId="2" hidden="1">[1]F1!#REF!</definedName>
    <definedName name="__123Graph_XChart1" hidden="1">[1]F1!#REF!</definedName>
    <definedName name="__123Graph_XCurrent" localSheetId="2" hidden="1">[1]F1!#REF!</definedName>
    <definedName name="__123Graph_XCurrent" hidden="1">[1]F1!#REF!</definedName>
    <definedName name="__123Graph_XGRAPH1" localSheetId="2" hidden="1">[2]Spirit_Input!#REF!</definedName>
    <definedName name="__123Graph_XGRAPH1" hidden="1">[2]Spirit_Input!#REF!</definedName>
    <definedName name="_xlnm._FilterDatabase" localSheetId="1" hidden="1">'Table 1 - LA'!$A$2:$Z$6</definedName>
    <definedName name="_Key1" localSheetId="2" hidden="1">#REF!</definedName>
    <definedName name="_Key1" hidden="1">#REF!</definedName>
    <definedName name="_Order1" hidden="1">255</definedName>
    <definedName name="_Sort" localSheetId="2" hidden="1">#REF!</definedName>
    <definedName name="_Sort" hidden="1">#REF!</definedName>
    <definedName name="aaaa" localSheetId="2">#REF!</definedName>
    <definedName name="aaaa">#REF!</definedName>
    <definedName name="adft" localSheetId="2">#REF!</definedName>
    <definedName name="adft">#REF!</definedName>
    <definedName name="adw3qwdxc" localSheetId="2">#REF!</definedName>
    <definedName name="adw3qwdxc">#REF!</definedName>
    <definedName name="aegra" localSheetId="2">#REF!</definedName>
    <definedName name="aegra">#REF!</definedName>
    <definedName name="aer" localSheetId="2">#REF!</definedName>
    <definedName name="aer">#REF!</definedName>
    <definedName name="aert" localSheetId="2">#REF!</definedName>
    <definedName name="aert">#REF!</definedName>
    <definedName name="aertr" localSheetId="2">#REF!</definedName>
    <definedName name="aertr">#REF!</definedName>
    <definedName name="argrhr" localSheetId="2">#REF!</definedName>
    <definedName name="argrhr">#REF!</definedName>
    <definedName name="arhr" localSheetId="2">#REF!</definedName>
    <definedName name="arhr">#REF!</definedName>
    <definedName name="arrrrhha" localSheetId="2">#REF!</definedName>
    <definedName name="arrrrhha">#REF!</definedName>
    <definedName name="asdf" localSheetId="2">#REF!</definedName>
    <definedName name="asdf">#REF!</definedName>
    <definedName name="asdfgh">[3]dump!$A$1:$GM$236</definedName>
    <definedName name="asdfghjk">'[4]dump-t'!$A$1:$GI$236</definedName>
    <definedName name="asdfghjkl">[4]dump!$A$1:$GM$236</definedName>
    <definedName name="asdy" localSheetId="2">#REF!</definedName>
    <definedName name="asdy">#REF!</definedName>
    <definedName name="asergg" localSheetId="2">#REF!</definedName>
    <definedName name="asergg">#REF!</definedName>
    <definedName name="assdfggeg" localSheetId="2">#REF!</definedName>
    <definedName name="assdfggeg">#REF!</definedName>
    <definedName name="awerhre" localSheetId="2">#REF!</definedName>
    <definedName name="awerhre">#REF!</definedName>
    <definedName name="awrte" localSheetId="2">#REF!</definedName>
    <definedName name="awrte">#REF!</definedName>
    <definedName name="awwd" localSheetId="2">#REF!</definedName>
    <definedName name="awwd">#REF!</definedName>
    <definedName name="awwqqqq" localSheetId="2">#REF!</definedName>
    <definedName name="awwqqqq">#REF!</definedName>
    <definedName name="bbbbb" localSheetId="2">#REF!</definedName>
    <definedName name="bbbbb">#REF!</definedName>
    <definedName name="bbbbbb" localSheetId="2">#REF!</definedName>
    <definedName name="bbbbbb">#REF!</definedName>
    <definedName name="bhuiil" localSheetId="2">#REF!</definedName>
    <definedName name="bhuiil">#REF!</definedName>
    <definedName name="bryhtjs" localSheetId="2">#REF!</definedName>
    <definedName name="bryhtjs">#REF!</definedName>
    <definedName name="bthebheth" localSheetId="2">#REF!</definedName>
    <definedName name="bthebheth">#REF!</definedName>
    <definedName name="btttttr" localSheetId="2">#REF!</definedName>
    <definedName name="btttttr">#REF!</definedName>
    <definedName name="Bull_Date">[5]RTG!$B$15</definedName>
    <definedName name="BULLETIN">#N/A</definedName>
    <definedName name="bvergeg" localSheetId="2">#REF!</definedName>
    <definedName name="bvergeg">#REF!</definedName>
    <definedName name="ccccc" localSheetId="2">#REF!</definedName>
    <definedName name="ccccc">#REF!</definedName>
    <definedName name="copy_as_values_1_0" localSheetId="2">#REF!</definedName>
    <definedName name="copy_as_values_1_0">#REF!</definedName>
    <definedName name="copy_as_values_1_1" localSheetId="2">#REF!</definedName>
    <definedName name="copy_as_values_1_1">#REF!</definedName>
    <definedName name="copy_as_values_1_2" localSheetId="2">#REF!</definedName>
    <definedName name="copy_as_values_1_2">#REF!</definedName>
    <definedName name="copy_as_values_1_3" localSheetId="2">#REF!</definedName>
    <definedName name="copy_as_values_1_3">#REF!</definedName>
    <definedName name="copy_as_values_1_4" localSheetId="2">#REF!</definedName>
    <definedName name="copy_as_values_1_4">#REF!</definedName>
    <definedName name="copy_as_values_1_5" localSheetId="2">'[6]1'!#REF!</definedName>
    <definedName name="copy_as_values_1_5">'[6]1'!#REF!</definedName>
    <definedName name="cwececec" localSheetId="2">#REF!</definedName>
    <definedName name="cwececec">#REF!</definedName>
    <definedName name="ddee" localSheetId="2">#REF!</definedName>
    <definedName name="ddee">#REF!</definedName>
    <definedName name="delete" localSheetId="2">#REF!</definedName>
    <definedName name="delete">#REF!</definedName>
    <definedName name="drtuuuuuuu" localSheetId="2">#REF!</definedName>
    <definedName name="drtuuuuuuu">#REF!</definedName>
    <definedName name="dtmtcdt" localSheetId="2">#REF!</definedName>
    <definedName name="dtmtcdt">#REF!</definedName>
    <definedName name="dump">[7]dump!$A$1:$GM$236</definedName>
    <definedName name="dumptransactions">'[7]dump-t'!$A$1:$GI$236</definedName>
    <definedName name="edxsaaerr" localSheetId="2">#REF!</definedName>
    <definedName name="edxsaaerr">#REF!</definedName>
    <definedName name="eeeee" localSheetId="2">#REF!</definedName>
    <definedName name="eeeee">#REF!</definedName>
    <definedName name="eeefr" localSheetId="2">#REF!</definedName>
    <definedName name="eeefr">#REF!</definedName>
    <definedName name="erf" localSheetId="2">#REF!</definedName>
    <definedName name="erf">#REF!</definedName>
    <definedName name="erghrh" localSheetId="2">#REF!</definedName>
    <definedName name="erghrh">#REF!</definedName>
    <definedName name="ergr" localSheetId="2">#REF!</definedName>
    <definedName name="ergr">#REF!</definedName>
    <definedName name="ertysrtyt" localSheetId="2">#REF!</definedName>
    <definedName name="ertysrtyt">#REF!</definedName>
    <definedName name="ery" localSheetId="2">#REF!</definedName>
    <definedName name="ery">#REF!</definedName>
    <definedName name="eryrh" localSheetId="2">#REF!</definedName>
    <definedName name="eryrh">#REF!</definedName>
    <definedName name="et" localSheetId="2">#REF!</definedName>
    <definedName name="et">#REF!</definedName>
    <definedName name="et4t" localSheetId="2">#REF!</definedName>
    <definedName name="et4t">#REF!</definedName>
    <definedName name="faadf" localSheetId="2">#REF!</definedName>
    <definedName name="faadf">#REF!</definedName>
    <definedName name="fer" localSheetId="2">#REF!</definedName>
    <definedName name="fer">#REF!</definedName>
    <definedName name="ffyu6" localSheetId="2">#REF!</definedName>
    <definedName name="ffyu6">#REF!</definedName>
    <definedName name="fgf" localSheetId="2">#REF!</definedName>
    <definedName name="fgf">#REF!</definedName>
    <definedName name="fgra" localSheetId="2">#REF!</definedName>
    <definedName name="fgra">#REF!</definedName>
    <definedName name="fhu6hf" localSheetId="2">#REF!</definedName>
    <definedName name="fhu6hf">#REF!</definedName>
    <definedName name="fk7yfdeetg" localSheetId="2">#REF!</definedName>
    <definedName name="fk7yfdeetg">#REF!</definedName>
    <definedName name="fsrgraer" localSheetId="2">#REF!</definedName>
    <definedName name="fsrgraer">#REF!</definedName>
    <definedName name="fwefe" localSheetId="2">#REF!</definedName>
    <definedName name="fwefe">#REF!</definedName>
    <definedName name="fwehetrh" localSheetId="2">#REF!</definedName>
    <definedName name="fwehetrh">#REF!</definedName>
    <definedName name="g5y5" localSheetId="2">#REF!</definedName>
    <definedName name="g5y5">#REF!</definedName>
    <definedName name="gd" localSheetId="2">#REF!</definedName>
    <definedName name="gd">#REF!</definedName>
    <definedName name="gea" localSheetId="2">#REF!</definedName>
    <definedName name="gea">#REF!</definedName>
    <definedName name="GEOG9703" localSheetId="2">#REF!</definedName>
    <definedName name="GEOG9703">#REF!</definedName>
    <definedName name="gf" localSheetId="2">#REF!</definedName>
    <definedName name="gf">#REF!</definedName>
    <definedName name="gfrts" localSheetId="2">#REF!</definedName>
    <definedName name="gfrts">#REF!</definedName>
    <definedName name="gfsdf" localSheetId="2">#REF!</definedName>
    <definedName name="gfsdf">#REF!</definedName>
    <definedName name="gj7tj" localSheetId="2">#REF!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2">#REF!</definedName>
    <definedName name="grgv">#REF!</definedName>
    <definedName name="grsa" localSheetId="2">#REF!</definedName>
    <definedName name="grsa">#REF!</definedName>
    <definedName name="grsre" localSheetId="2">#REF!</definedName>
    <definedName name="grsre">#REF!</definedName>
    <definedName name="grw" localSheetId="2">#REF!</definedName>
    <definedName name="grw">#REF!</definedName>
    <definedName name="gui7yu" localSheetId="2">#REF!</definedName>
    <definedName name="gui7yu">#REF!</definedName>
    <definedName name="gyuf6y" localSheetId="2">#REF!</definedName>
    <definedName name="gyuf6y">#REF!</definedName>
    <definedName name="hdrt" localSheetId="2">#REF!</definedName>
    <definedName name="hdrt">#REF!</definedName>
    <definedName name="hds" localSheetId="2">#REF!</definedName>
    <definedName name="hds">#REF!</definedName>
    <definedName name="hfyt" localSheetId="2">#REF!</definedName>
    <definedName name="hfyt">#REF!</definedName>
    <definedName name="hgfdf" localSheetId="2">#REF!</definedName>
    <definedName name="hgfdf">#REF!</definedName>
    <definedName name="hiij" localSheetId="2">#REF!</definedName>
    <definedName name="hiij">#REF!</definedName>
    <definedName name="hra" localSheetId="2">#REF!</definedName>
    <definedName name="hra">#REF!</definedName>
    <definedName name="hreyrre" localSheetId="2">#REF!</definedName>
    <definedName name="hreyrre">#REF!</definedName>
    <definedName name="hrj" localSheetId="2">#REF!</definedName>
    <definedName name="hrj">#REF!</definedName>
    <definedName name="hryge" localSheetId="2">#REF!</definedName>
    <definedName name="hryge">#REF!</definedName>
    <definedName name="hta" localSheetId="2">#REF!</definedName>
    <definedName name="hta">#REF!</definedName>
    <definedName name="htdr" localSheetId="2">#REF!</definedName>
    <definedName name="htdr">#REF!</definedName>
    <definedName name="htedrj" localSheetId="2">#REF!</definedName>
    <definedName name="htedrj">#REF!</definedName>
    <definedName name="htr" localSheetId="2">#REF!</definedName>
    <definedName name="htr">#REF!</definedName>
    <definedName name="htrdsr" localSheetId="2">#REF!</definedName>
    <definedName name="htrdsr">#REF!</definedName>
    <definedName name="htrseryae4" localSheetId="2">#REF!</definedName>
    <definedName name="htrseryae4">#REF!</definedName>
    <definedName name="hts" localSheetId="2">#REF!</definedName>
    <definedName name="hts">#REF!</definedName>
    <definedName name="htsr" localSheetId="2">#REF!</definedName>
    <definedName name="htsr">#REF!</definedName>
    <definedName name="htsr3e" localSheetId="2">#REF!</definedName>
    <definedName name="htsr3e">#REF!</definedName>
    <definedName name="htsrhse" localSheetId="2">#REF!</definedName>
    <definedName name="htsrhse">#REF!</definedName>
    <definedName name="htsrrrrrrrh" localSheetId="2">#REF!</definedName>
    <definedName name="htsrrrrrrrh">#REF!</definedName>
    <definedName name="htsrtgse4r" localSheetId="2">#REF!</definedName>
    <definedName name="htsrtgse4r">#REF!</definedName>
    <definedName name="hyhdr" localSheetId="2">#REF!</definedName>
    <definedName name="hyhdr">#REF!</definedName>
    <definedName name="j6e5ue" localSheetId="2">#REF!</definedName>
    <definedName name="j6e5ue">#REF!</definedName>
    <definedName name="jdrgseawa" localSheetId="2">#REF!</definedName>
    <definedName name="jdrgseawa">#REF!</definedName>
    <definedName name="jdtyjkws" localSheetId="2">#REF!</definedName>
    <definedName name="jdtyjkws">#REF!</definedName>
    <definedName name="jh" localSheetId="2">#REF!</definedName>
    <definedName name="jh">#REF!</definedName>
    <definedName name="jha" localSheetId="2">#REF!</definedName>
    <definedName name="jha">#REF!</definedName>
    <definedName name="jhsa" localSheetId="2">#REF!</definedName>
    <definedName name="jhsa">#REF!</definedName>
    <definedName name="jhseas" localSheetId="2">#REF!</definedName>
    <definedName name="jhseas">#REF!</definedName>
    <definedName name="jjh" localSheetId="2">#REF!</definedName>
    <definedName name="jjh">#REF!</definedName>
    <definedName name="jkr" localSheetId="2">#REF!</definedName>
    <definedName name="jkr">#REF!</definedName>
    <definedName name="jkt" localSheetId="2">#REF!</definedName>
    <definedName name="jkt">#REF!</definedName>
    <definedName name="jrtsr" localSheetId="2">#REF!</definedName>
    <definedName name="jrtsr">#REF!</definedName>
    <definedName name="jsrte" localSheetId="2">#REF!</definedName>
    <definedName name="jsrte">#REF!</definedName>
    <definedName name="jsrtytf" localSheetId="2">#REF!</definedName>
    <definedName name="jsrtytf">#REF!</definedName>
    <definedName name="jt" localSheetId="2">#REF!</definedName>
    <definedName name="jt">#REF!</definedName>
    <definedName name="jtethwre" localSheetId="2">#REF!</definedName>
    <definedName name="jtethwre">#REF!</definedName>
    <definedName name="jtse" localSheetId="2">#REF!</definedName>
    <definedName name="jtse">#REF!</definedName>
    <definedName name="jtser" localSheetId="2">#REF!</definedName>
    <definedName name="jtser">#REF!</definedName>
    <definedName name="jtsr5" localSheetId="2">#REF!</definedName>
    <definedName name="jtsr5">#REF!</definedName>
    <definedName name="jtsra" localSheetId="2">#REF!</definedName>
    <definedName name="jtsra">#REF!</definedName>
    <definedName name="jtsrehertg" localSheetId="2">#REF!</definedName>
    <definedName name="jtsrehertg">#REF!</definedName>
    <definedName name="jtsrs" localSheetId="2">#REF!</definedName>
    <definedName name="jtsrs">#REF!</definedName>
    <definedName name="jtw" localSheetId="2">#REF!</definedName>
    <definedName name="jtw">#REF!</definedName>
    <definedName name="jwa" localSheetId="2">#REF!</definedName>
    <definedName name="jwa">#REF!</definedName>
    <definedName name="jydet" localSheetId="2">#REF!</definedName>
    <definedName name="jydet">#REF!</definedName>
    <definedName name="jydt" localSheetId="2">#REF!</definedName>
    <definedName name="jydt">#REF!</definedName>
    <definedName name="jydtyj" localSheetId="2">#REF!</definedName>
    <definedName name="jydtyj">#REF!</definedName>
    <definedName name="jyer" localSheetId="2">#REF!</definedName>
    <definedName name="jyer">#REF!</definedName>
    <definedName name="jyete" localSheetId="2">#REF!</definedName>
    <definedName name="jyete">#REF!</definedName>
    <definedName name="jytd" localSheetId="2">#REF!</definedName>
    <definedName name="jytd">#REF!</definedName>
    <definedName name="jytedthr" localSheetId="2">#REF!</definedName>
    <definedName name="jytedthr">#REF!</definedName>
    <definedName name="kffffffd" localSheetId="2">#REF!</definedName>
    <definedName name="kffffffd">#REF!</definedName>
    <definedName name="krdtj" localSheetId="2">#REF!</definedName>
    <definedName name="krdtj">#REF!</definedName>
    <definedName name="kudtttttttt" localSheetId="2">#REF!</definedName>
    <definedName name="kudtttttttt">#REF!</definedName>
    <definedName name="kufykdftk" localSheetId="2">#REF!</definedName>
    <definedName name="kufykdftk">#REF!</definedName>
    <definedName name="kuhjmjk" localSheetId="2">#REF!</definedName>
    <definedName name="kuhjmjk">#REF!</definedName>
    <definedName name="kurthvq34r" localSheetId="2">#REF!</definedName>
    <definedName name="kurthvq34r">#REF!</definedName>
    <definedName name="kut" localSheetId="2">#REF!</definedName>
    <definedName name="kut">#REF!</definedName>
    <definedName name="kuyfv" localSheetId="2">#REF!</definedName>
    <definedName name="kuyfv">#REF!</definedName>
    <definedName name="kyd" localSheetId="2">#REF!</definedName>
    <definedName name="kyd">#REF!</definedName>
    <definedName name="kydesrt" localSheetId="2">#REF!</definedName>
    <definedName name="kydesrt">#REF!</definedName>
    <definedName name="kydrt" localSheetId="2">#REF!</definedName>
    <definedName name="kydrt">#REF!</definedName>
    <definedName name="kydth" localSheetId="2">#REF!</definedName>
    <definedName name="kydth">#REF!</definedName>
    <definedName name="kye5t" localSheetId="2">#REF!</definedName>
    <definedName name="kye5t">#REF!</definedName>
    <definedName name="kyftyjc" localSheetId="2">#REF!</definedName>
    <definedName name="kyftyjc">#REF!</definedName>
    <definedName name="kyyyy" localSheetId="2">#REF!</definedName>
    <definedName name="kyyyy">#REF!</definedName>
    <definedName name="lkjhgf">'[3]dump-t'!$A$1:$GI$236</definedName>
    <definedName name="lllllll" localSheetId="2">#REF!</definedName>
    <definedName name="lllllll">#REF!</definedName>
    <definedName name="lsdrt" localSheetId="2">#REF!</definedName>
    <definedName name="lsdrt">#REF!</definedName>
    <definedName name="mhghjfthrty" localSheetId="2">#REF!</definedName>
    <definedName name="mhghjfthrty">#REF!</definedName>
    <definedName name="mkydtjdty" localSheetId="2">#REF!</definedName>
    <definedName name="mkydtjdty">#REF!</definedName>
    <definedName name="mopmp" localSheetId="2">#REF!</definedName>
    <definedName name="mopmp">#REF!</definedName>
    <definedName name="mty" localSheetId="2">#REF!</definedName>
    <definedName name="mty">#REF!</definedName>
    <definedName name="mui" localSheetId="2">#REF!</definedName>
    <definedName name="mui">#REF!</definedName>
    <definedName name="mydr" localSheetId="2">#REF!</definedName>
    <definedName name="mydr">#REF!</definedName>
    <definedName name="mydt" localSheetId="2">#REF!</definedName>
    <definedName name="mydt">#REF!</definedName>
    <definedName name="mytyertg" localSheetId="2">#REF!</definedName>
    <definedName name="mytyertg">#REF!</definedName>
    <definedName name="nb" localSheetId="2">#REF!</definedName>
    <definedName name="nb">#REF!</definedName>
    <definedName name="njydr" localSheetId="2">#REF!</definedName>
    <definedName name="njydr">#REF!</definedName>
    <definedName name="nrdyruhs" localSheetId="2">#REF!</definedName>
    <definedName name="nrdyruhs">#REF!</definedName>
    <definedName name="ntsrt" localSheetId="2">#REF!</definedName>
    <definedName name="ntsrt">#REF!</definedName>
    <definedName name="obs" localSheetId="2">#REF!</definedName>
    <definedName name="obs">#REF!</definedName>
    <definedName name="ouy" localSheetId="2">#REF!</definedName>
    <definedName name="ouy">#REF!</definedName>
    <definedName name="oyuy" localSheetId="2">#REF!</definedName>
    <definedName name="oyuy">#REF!</definedName>
    <definedName name="pkinbn" localSheetId="2">#REF!</definedName>
    <definedName name="pkinbn">#REF!</definedName>
    <definedName name="plmkoijn" localSheetId="2">#REF!</definedName>
    <definedName name="plmkoijn">#REF!</definedName>
    <definedName name="pppp" localSheetId="2">#REF!</definedName>
    <definedName name="pppp">#REF!</definedName>
    <definedName name="_xlnm.Print_Area" localSheetId="4">'Release Table 1'!$B$2:$E$29</definedName>
    <definedName name="_xlnm.Print_Area" localSheetId="5">'Release Table 2'!$A$2:$G$28</definedName>
    <definedName name="_xlnm.Print_Area" localSheetId="8">'Release Table 5'!$A$2:$F$12</definedName>
    <definedName name="_xlnm.Print_Area" localSheetId="9">'Release Table 6'!$A$2:$G$16</definedName>
    <definedName name="_xlnm.Print_Area" localSheetId="10">'Release Table 7'!$B$2:$J$31</definedName>
    <definedName name="qqqqq" localSheetId="2">#REF!</definedName>
    <definedName name="qqqqq">#REF!</definedName>
    <definedName name="qqqqqqqq" localSheetId="2">#REF!</definedName>
    <definedName name="qqqqqqqq">#REF!</definedName>
    <definedName name="qscgyuk" localSheetId="2">#REF!</definedName>
    <definedName name="qscgyuk">#REF!</definedName>
    <definedName name="qwert" localSheetId="2">#REF!</definedName>
    <definedName name="qwert">#REF!</definedName>
    <definedName name="qwew" localSheetId="2">#REF!</definedName>
    <definedName name="qwew">#REF!</definedName>
    <definedName name="qwweer" localSheetId="2">#REF!</definedName>
    <definedName name="qwweer">#REF!</definedName>
    <definedName name="qwwett" localSheetId="2">#REF!</definedName>
    <definedName name="qwwett">#REF!</definedName>
    <definedName name="rdfvcd" localSheetId="2">#REF!</definedName>
    <definedName name="rdfvcd">#REF!</definedName>
    <definedName name="rdghsj" localSheetId="2">#REF!</definedName>
    <definedName name="rdghsj">#REF!</definedName>
    <definedName name="reet" localSheetId="2">#REF!</definedName>
    <definedName name="reet">#REF!</definedName>
    <definedName name="rery" localSheetId="2">#REF!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2">#REF!</definedName>
    <definedName name="rgu">#REF!</definedName>
    <definedName name="rts" localSheetId="2">#REF!</definedName>
    <definedName name="rts">#REF!</definedName>
    <definedName name="rty" localSheetId="2">#REF!</definedName>
    <definedName name="rty">#REF!</definedName>
    <definedName name="rytsae" localSheetId="2">#REF!</definedName>
    <definedName name="rytsae">#REF!</definedName>
    <definedName name="saertaswetgrtrr" localSheetId="2">#REF!</definedName>
    <definedName name="saertaswetgrtrr">#REF!</definedName>
    <definedName name="sdfefcxdere" localSheetId="2">#REF!</definedName>
    <definedName name="sdfefcxdere">#REF!</definedName>
    <definedName name="ser" localSheetId="2">#REF!</definedName>
    <definedName name="ser">#REF!</definedName>
    <definedName name="serwetf" localSheetId="2">#REF!</definedName>
    <definedName name="serwetf">#REF!</definedName>
    <definedName name="sesrw" localSheetId="2">#REF!</definedName>
    <definedName name="sesrw">#REF!</definedName>
    <definedName name="srdjrtee" localSheetId="2">#REF!</definedName>
    <definedName name="srdjrtee">#REF!</definedName>
    <definedName name="srg" localSheetId="2">#REF!</definedName>
    <definedName name="srg">#REF!</definedName>
    <definedName name="srgr" localSheetId="2">#REF!</definedName>
    <definedName name="srgr">#REF!</definedName>
    <definedName name="srthtxsrtxrjtjuykmydtyh" localSheetId="2">#REF!</definedName>
    <definedName name="srthtxsrtxrjtjuykmydtyh">#REF!</definedName>
    <definedName name="srtr" localSheetId="2">#REF!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2">#REF!</definedName>
    <definedName name="Start_Month7">#REF!</definedName>
    <definedName name="Start_Month8">#N/A</definedName>
    <definedName name="Start_Month9">#N/A</definedName>
    <definedName name="sthhhhhhh" localSheetId="2">#REF!</definedName>
    <definedName name="sthhhhhhh">#REF!</definedName>
    <definedName name="stuff" localSheetId="2">#REF!</definedName>
    <definedName name="stuff">#REF!</definedName>
    <definedName name="t4tg" localSheetId="2">#REF!</definedName>
    <definedName name="t4tg">#REF!</definedName>
    <definedName name="ta" localSheetId="2">#REF!</definedName>
    <definedName name="ta">#REF!</definedName>
    <definedName name="TABLE" localSheetId="2">#REF!</definedName>
    <definedName name="TABLE">#REF!</definedName>
    <definedName name="tertherr" localSheetId="2">#REF!</definedName>
    <definedName name="tertherr">#REF!</definedName>
    <definedName name="terweryhr" localSheetId="2">#REF!</definedName>
    <definedName name="terweryhr">#REF!</definedName>
    <definedName name="th" localSheetId="2">#REF!</definedName>
    <definedName name="th">#REF!</definedName>
    <definedName name="thjdr" localSheetId="2">#REF!</definedName>
    <definedName name="thjdr">#REF!</definedName>
    <definedName name="thrs" localSheetId="2">#REF!</definedName>
    <definedName name="thrs">#REF!</definedName>
    <definedName name="thser" localSheetId="2">#REF!</definedName>
    <definedName name="thser">#REF!</definedName>
    <definedName name="tht" localSheetId="2">#REF!</definedName>
    <definedName name="tht">#REF!</definedName>
    <definedName name="tr" localSheetId="2">#REF!</definedName>
    <definedName name="tr">#REF!</definedName>
    <definedName name="tyghtj" localSheetId="2">#REF!</definedName>
    <definedName name="tyghtj">#REF!</definedName>
    <definedName name="tysr" localSheetId="2">#REF!</definedName>
    <definedName name="tysr">#REF!</definedName>
    <definedName name="u5ts" localSheetId="2">#REF!</definedName>
    <definedName name="u5ts">#REF!</definedName>
    <definedName name="uiop" localSheetId="2">#REF!</definedName>
    <definedName name="uiop">#REF!</definedName>
    <definedName name="urfyukje5" localSheetId="2">#REF!</definedName>
    <definedName name="urfyukje5">#REF!</definedName>
    <definedName name="uyrhg" localSheetId="2">#REF!</definedName>
    <definedName name="uyrhg">#REF!</definedName>
    <definedName name="uyv" localSheetId="2">#REF!</definedName>
    <definedName name="uyv">#REF!</definedName>
    <definedName name="vvvv" localSheetId="2">#REF!</definedName>
    <definedName name="vvvv">#REF!</definedName>
    <definedName name="wfb" localSheetId="2">#REF!</definedName>
    <definedName name="wfb">#REF!</definedName>
    <definedName name="wqcce" localSheetId="2">#REF!</definedName>
    <definedName name="wqcce">#REF!</definedName>
    <definedName name="wqdw" localSheetId="2">#REF!</definedName>
    <definedName name="wqdw">#REF!</definedName>
    <definedName name="wreeeee" localSheetId="2">#REF!</definedName>
    <definedName name="wreeeee">#REF!</definedName>
    <definedName name="wwwww" localSheetId="2">#REF!</definedName>
    <definedName name="wwwww">#REF!</definedName>
    <definedName name="wwwwwwww" localSheetId="2">#REF!</definedName>
    <definedName name="wwwwwwww">#REF!</definedName>
    <definedName name="xdrytudrt" localSheetId="2">#REF!</definedName>
    <definedName name="xdrytudrt">#REF!</definedName>
    <definedName name="ydt" localSheetId="2">#REF!</definedName>
    <definedName name="ydt">#REF!</definedName>
    <definedName name="ydtuy5" localSheetId="2">#REF!</definedName>
    <definedName name="ydtuy5">#REF!</definedName>
    <definedName name="yedry" localSheetId="2">#REF!</definedName>
    <definedName name="yedry">#REF!</definedName>
    <definedName name="yedt" localSheetId="2">#REF!</definedName>
    <definedName name="yedt">#REF!</definedName>
    <definedName name="yedte" localSheetId="2">#REF!</definedName>
    <definedName name="yedte">#REF!</definedName>
    <definedName name="yety" localSheetId="2">#REF!</definedName>
    <definedName name="yety">#REF!</definedName>
    <definedName name="yjydtd" localSheetId="2">#REF!</definedName>
    <definedName name="yjydtd">#REF!</definedName>
    <definedName name="ykjedt" localSheetId="2">#REF!</definedName>
    <definedName name="ykjedt">#REF!</definedName>
    <definedName name="ysrr" localSheetId="2">#REF!</definedName>
    <definedName name="ysrr">#REF!</definedName>
    <definedName name="ytr" localSheetId="2">#REF!</definedName>
    <definedName name="ytr">#REF!</definedName>
    <definedName name="ytrtyht" localSheetId="2">#REF!</definedName>
    <definedName name="ytrtyht">#REF!</definedName>
    <definedName name="ytyteeq" localSheetId="2">#REF!</definedName>
    <definedName name="ytyteeq">#REF!</definedName>
    <definedName name="zzzzzzz" localSheetId="2">#REF!</definedName>
    <definedName name="zzzzzzz">#REF!</definedName>
  </definedNames>
  <calcPr calcId="145621"/>
</workbook>
</file>

<file path=xl/calcChain.xml><?xml version="1.0" encoding="utf-8"?>
<calcChain xmlns="http://schemas.openxmlformats.org/spreadsheetml/2006/main">
  <c r="AC346" i="8" l="1"/>
  <c r="AB346" i="8"/>
  <c r="AA346" i="8"/>
  <c r="Z346" i="8"/>
  <c r="Y346" i="8"/>
  <c r="X346" i="8"/>
  <c r="W346" i="8"/>
  <c r="V346" i="8"/>
  <c r="U346" i="8"/>
  <c r="T346" i="8"/>
  <c r="S346" i="8"/>
  <c r="R346" i="8"/>
  <c r="Q346" i="8"/>
  <c r="P346" i="8"/>
  <c r="O346" i="8"/>
  <c r="N346" i="8"/>
  <c r="M346" i="8"/>
  <c r="L346" i="8"/>
  <c r="K346" i="8"/>
  <c r="J346" i="8"/>
  <c r="I346" i="8"/>
  <c r="H346" i="8"/>
  <c r="G346" i="8"/>
  <c r="F346" i="8"/>
  <c r="E346" i="8"/>
  <c r="D346" i="8"/>
  <c r="AC345" i="8"/>
  <c r="AB345" i="8"/>
  <c r="AA345" i="8"/>
  <c r="Z345" i="8"/>
  <c r="Y345" i="8"/>
  <c r="X345" i="8"/>
  <c r="W345" i="8"/>
  <c r="V345" i="8"/>
  <c r="U345" i="8"/>
  <c r="T345" i="8"/>
  <c r="S345" i="8"/>
  <c r="R345" i="8"/>
  <c r="Q345" i="8"/>
  <c r="P345" i="8"/>
  <c r="O345" i="8"/>
  <c r="N345" i="8"/>
  <c r="M345" i="8"/>
  <c r="L345" i="8"/>
  <c r="K345" i="8"/>
  <c r="J345" i="8"/>
  <c r="I345" i="8"/>
  <c r="H345" i="8"/>
  <c r="G345" i="8"/>
  <c r="F345" i="8"/>
  <c r="E345" i="8"/>
  <c r="D345" i="8"/>
  <c r="AC344" i="8"/>
  <c r="AB344" i="8"/>
  <c r="AA344" i="8"/>
  <c r="Z344" i="8"/>
  <c r="Y344" i="8"/>
  <c r="X344" i="8"/>
  <c r="W344" i="8"/>
  <c r="V344" i="8"/>
  <c r="U344" i="8"/>
  <c r="T344" i="8"/>
  <c r="S344" i="8"/>
  <c r="R344" i="8"/>
  <c r="Q344" i="8"/>
  <c r="P344" i="8"/>
  <c r="O344" i="8"/>
  <c r="N344" i="8"/>
  <c r="M344" i="8"/>
  <c r="L344" i="8"/>
  <c r="K344" i="8"/>
  <c r="J344" i="8"/>
  <c r="I344" i="8"/>
  <c r="H344" i="8"/>
  <c r="G344" i="8"/>
  <c r="F344" i="8"/>
  <c r="E344" i="8"/>
  <c r="D344" i="8"/>
  <c r="AC343" i="8"/>
  <c r="AB343" i="8"/>
  <c r="AA343" i="8"/>
  <c r="Z343" i="8"/>
  <c r="Y343" i="8"/>
  <c r="X343" i="8"/>
  <c r="W343" i="8"/>
  <c r="V343" i="8"/>
  <c r="U343" i="8"/>
  <c r="T343" i="8"/>
  <c r="S343" i="8"/>
  <c r="R343" i="8"/>
  <c r="Q343" i="8"/>
  <c r="P343" i="8"/>
  <c r="O343" i="8"/>
  <c r="N343" i="8"/>
  <c r="M343" i="8"/>
  <c r="L343" i="8"/>
  <c r="K343" i="8"/>
  <c r="J343" i="8"/>
  <c r="I343" i="8"/>
  <c r="H343" i="8"/>
  <c r="G343" i="8"/>
  <c r="F343" i="8"/>
  <c r="E343" i="8"/>
  <c r="D343" i="8"/>
  <c r="AC342" i="8"/>
  <c r="AB342" i="8"/>
  <c r="AA342" i="8"/>
  <c r="Z342" i="8"/>
  <c r="Y342" i="8"/>
  <c r="X342" i="8"/>
  <c r="W342" i="8"/>
  <c r="V342" i="8"/>
  <c r="U342" i="8"/>
  <c r="T342" i="8"/>
  <c r="S342" i="8"/>
  <c r="R342" i="8"/>
  <c r="Q342" i="8"/>
  <c r="P342" i="8"/>
  <c r="O342" i="8"/>
  <c r="N342" i="8"/>
  <c r="M342" i="8"/>
  <c r="L342" i="8"/>
  <c r="K342" i="8"/>
  <c r="J342" i="8"/>
  <c r="I342" i="8"/>
  <c r="H342" i="8"/>
  <c r="G342" i="8"/>
  <c r="F342" i="8"/>
  <c r="E342" i="8"/>
  <c r="D342" i="8"/>
  <c r="AC341" i="8"/>
  <c r="AB341" i="8"/>
  <c r="AA341" i="8"/>
  <c r="Z341" i="8"/>
  <c r="Y341" i="8"/>
  <c r="X341" i="8"/>
  <c r="W341" i="8"/>
  <c r="V341" i="8"/>
  <c r="U341" i="8"/>
  <c r="T341" i="8"/>
  <c r="S341" i="8"/>
  <c r="R341" i="8"/>
  <c r="Q341" i="8"/>
  <c r="P341" i="8"/>
  <c r="O341" i="8"/>
  <c r="N341" i="8"/>
  <c r="M341" i="8"/>
  <c r="L341" i="8"/>
  <c r="K341" i="8"/>
  <c r="J341" i="8"/>
  <c r="I341" i="8"/>
  <c r="H341" i="8"/>
  <c r="G341" i="8"/>
  <c r="F341" i="8"/>
  <c r="E341" i="8"/>
  <c r="D341" i="8"/>
  <c r="AC340" i="8"/>
  <c r="AB340" i="8"/>
  <c r="AA340" i="8"/>
  <c r="Z340" i="8"/>
  <c r="Y340" i="8"/>
  <c r="X340" i="8"/>
  <c r="W340" i="8"/>
  <c r="V340" i="8"/>
  <c r="U340" i="8"/>
  <c r="T340" i="8"/>
  <c r="S340" i="8"/>
  <c r="R340" i="8"/>
  <c r="Q340" i="8"/>
  <c r="P340" i="8"/>
  <c r="O340" i="8"/>
  <c r="N340" i="8"/>
  <c r="M340" i="8"/>
  <c r="L340" i="8"/>
  <c r="K340" i="8"/>
  <c r="J340" i="8"/>
  <c r="I340" i="8"/>
  <c r="H340" i="8"/>
  <c r="G340" i="8"/>
  <c r="F340" i="8"/>
  <c r="E340" i="8"/>
  <c r="D340" i="8"/>
  <c r="AC339" i="8"/>
  <c r="AB339" i="8"/>
  <c r="AA339" i="8"/>
  <c r="Z339" i="8"/>
  <c r="Y339" i="8"/>
  <c r="X339" i="8"/>
  <c r="W339" i="8"/>
  <c r="V339" i="8"/>
  <c r="U339" i="8"/>
  <c r="T339" i="8"/>
  <c r="S339" i="8"/>
  <c r="R339" i="8"/>
  <c r="Q339" i="8"/>
  <c r="P339" i="8"/>
  <c r="O339" i="8"/>
  <c r="N339" i="8"/>
  <c r="M339" i="8"/>
  <c r="L339" i="8"/>
  <c r="K339" i="8"/>
  <c r="J339" i="8"/>
  <c r="I339" i="8"/>
  <c r="H339" i="8"/>
  <c r="G339" i="8"/>
  <c r="F339" i="8"/>
  <c r="E339" i="8"/>
  <c r="D339" i="8"/>
  <c r="AC338" i="8"/>
  <c r="AB338" i="8"/>
  <c r="AA338" i="8"/>
  <c r="Z338" i="8"/>
  <c r="Y338" i="8"/>
  <c r="X338" i="8"/>
  <c r="W338" i="8"/>
  <c r="V338" i="8"/>
  <c r="U338" i="8"/>
  <c r="T338" i="8"/>
  <c r="S338" i="8"/>
  <c r="R338" i="8"/>
  <c r="Q338" i="8"/>
  <c r="P338" i="8"/>
  <c r="O338" i="8"/>
  <c r="N338" i="8"/>
  <c r="M338" i="8"/>
  <c r="L338" i="8"/>
  <c r="K338" i="8"/>
  <c r="J338" i="8"/>
  <c r="I338" i="8"/>
  <c r="H338" i="8"/>
  <c r="G338" i="8"/>
  <c r="F338" i="8"/>
  <c r="E338" i="8"/>
  <c r="D338" i="8"/>
  <c r="AC337" i="8"/>
  <c r="AB337" i="8"/>
  <c r="AA337" i="8"/>
  <c r="Z337" i="8"/>
  <c r="Y337" i="8"/>
  <c r="X337" i="8"/>
  <c r="W337" i="8"/>
  <c r="V337" i="8"/>
  <c r="U337" i="8"/>
  <c r="T337" i="8"/>
  <c r="S337" i="8"/>
  <c r="R337" i="8"/>
  <c r="Q337" i="8"/>
  <c r="P337" i="8"/>
  <c r="O337" i="8"/>
  <c r="N337" i="8"/>
  <c r="M337" i="8"/>
  <c r="L337" i="8"/>
  <c r="K337" i="8"/>
  <c r="J337" i="8"/>
  <c r="I337" i="8"/>
  <c r="H337" i="8"/>
  <c r="G337" i="8"/>
  <c r="F337" i="8"/>
  <c r="E337" i="8"/>
  <c r="D337" i="8"/>
  <c r="AC336" i="8"/>
  <c r="AB336" i="8"/>
  <c r="AA336" i="8"/>
  <c r="Z336" i="8"/>
  <c r="Y336" i="8"/>
  <c r="X336" i="8"/>
  <c r="W336" i="8"/>
  <c r="V336" i="8"/>
  <c r="U336" i="8"/>
  <c r="T336" i="8"/>
  <c r="S336" i="8"/>
  <c r="R336" i="8"/>
  <c r="Q336" i="8"/>
  <c r="P336" i="8"/>
  <c r="O336" i="8"/>
  <c r="N336" i="8"/>
  <c r="M336" i="8"/>
  <c r="L336" i="8"/>
  <c r="K336" i="8"/>
  <c r="J336" i="8"/>
  <c r="I336" i="8"/>
  <c r="H336" i="8"/>
  <c r="G336" i="8"/>
  <c r="F336" i="8"/>
  <c r="E336" i="8"/>
  <c r="D336" i="8"/>
  <c r="AC335" i="8"/>
  <c r="AB335" i="8"/>
  <c r="AA335" i="8"/>
  <c r="Z335" i="8"/>
  <c r="Y335" i="8"/>
  <c r="X335" i="8"/>
  <c r="W335" i="8"/>
  <c r="V335" i="8"/>
  <c r="U335" i="8"/>
  <c r="T335" i="8"/>
  <c r="S335" i="8"/>
  <c r="R335" i="8"/>
  <c r="Q335" i="8"/>
  <c r="P335" i="8"/>
  <c r="O335" i="8"/>
  <c r="N335" i="8"/>
  <c r="M335" i="8"/>
  <c r="L335" i="8"/>
  <c r="K335" i="8"/>
  <c r="J335" i="8"/>
  <c r="I335" i="8"/>
  <c r="H335" i="8"/>
  <c r="G335" i="8"/>
  <c r="F335" i="8"/>
  <c r="E335" i="8"/>
  <c r="D335" i="8"/>
  <c r="AC334" i="8"/>
  <c r="AB334" i="8"/>
  <c r="AA334" i="8"/>
  <c r="Z334" i="8"/>
  <c r="Y334" i="8"/>
  <c r="X334" i="8"/>
  <c r="W334" i="8"/>
  <c r="V334" i="8"/>
  <c r="U334" i="8"/>
  <c r="T334" i="8"/>
  <c r="S334" i="8"/>
  <c r="R334" i="8"/>
  <c r="Q334" i="8"/>
  <c r="P334" i="8"/>
  <c r="O334" i="8"/>
  <c r="N334" i="8"/>
  <c r="M334" i="8"/>
  <c r="L334" i="8"/>
  <c r="K334" i="8"/>
  <c r="J334" i="8"/>
  <c r="I334" i="8"/>
  <c r="H334" i="8"/>
  <c r="G334" i="8"/>
  <c r="F334" i="8"/>
  <c r="E334" i="8"/>
  <c r="D334" i="8"/>
  <c r="AC333" i="8"/>
  <c r="AB333" i="8"/>
  <c r="AA333" i="8"/>
  <c r="Z333" i="8"/>
  <c r="Y333" i="8"/>
  <c r="X333" i="8"/>
  <c r="W333" i="8"/>
  <c r="V333" i="8"/>
  <c r="U333" i="8"/>
  <c r="T333" i="8"/>
  <c r="S333" i="8"/>
  <c r="R333" i="8"/>
  <c r="Q333" i="8"/>
  <c r="P333" i="8"/>
  <c r="O333" i="8"/>
  <c r="N333" i="8"/>
  <c r="M333" i="8"/>
  <c r="L333" i="8"/>
  <c r="K333" i="8"/>
  <c r="J333" i="8"/>
  <c r="I333" i="8"/>
  <c r="H333" i="8"/>
  <c r="G333" i="8"/>
  <c r="F333" i="8"/>
  <c r="E333" i="8"/>
  <c r="D333" i="8"/>
  <c r="AC332" i="8"/>
  <c r="AB332" i="8"/>
  <c r="AA332" i="8"/>
  <c r="Z332" i="8"/>
  <c r="Y332" i="8"/>
  <c r="X332" i="8"/>
  <c r="W332" i="8"/>
  <c r="V332" i="8"/>
  <c r="U332" i="8"/>
  <c r="T332" i="8"/>
  <c r="S332" i="8"/>
  <c r="R332" i="8"/>
  <c r="Q332" i="8"/>
  <c r="P332" i="8"/>
  <c r="O332" i="8"/>
  <c r="N332" i="8"/>
  <c r="M332" i="8"/>
  <c r="L332" i="8"/>
  <c r="K332" i="8"/>
  <c r="J332" i="8"/>
  <c r="I332" i="8"/>
  <c r="H332" i="8"/>
  <c r="G332" i="8"/>
  <c r="F332" i="8"/>
  <c r="E332" i="8"/>
  <c r="D332" i="8"/>
  <c r="AC331" i="8"/>
  <c r="AB331" i="8"/>
  <c r="AA331" i="8"/>
  <c r="Z331" i="8"/>
  <c r="Y331" i="8"/>
  <c r="X331" i="8"/>
  <c r="W331" i="8"/>
  <c r="V331" i="8"/>
  <c r="U331" i="8"/>
  <c r="T331" i="8"/>
  <c r="S331" i="8"/>
  <c r="R331" i="8"/>
  <c r="Q331" i="8"/>
  <c r="P331" i="8"/>
  <c r="O331" i="8"/>
  <c r="N331" i="8"/>
  <c r="M331" i="8"/>
  <c r="L331" i="8"/>
  <c r="K331" i="8"/>
  <c r="J331" i="8"/>
  <c r="I331" i="8"/>
  <c r="H331" i="8"/>
  <c r="G331" i="8"/>
  <c r="F331" i="8"/>
  <c r="E331" i="8"/>
  <c r="D331" i="8"/>
  <c r="AC330" i="8"/>
  <c r="AB330" i="8"/>
  <c r="AA330" i="8"/>
  <c r="Z330" i="8"/>
  <c r="Y330" i="8"/>
  <c r="X330" i="8"/>
  <c r="W330" i="8"/>
  <c r="V330" i="8"/>
  <c r="U330" i="8"/>
  <c r="T330" i="8"/>
  <c r="S330" i="8"/>
  <c r="R330" i="8"/>
  <c r="Q330" i="8"/>
  <c r="P330" i="8"/>
  <c r="O330" i="8"/>
  <c r="N330" i="8"/>
  <c r="M330" i="8"/>
  <c r="L330" i="8"/>
  <c r="K330" i="8"/>
  <c r="J330" i="8"/>
  <c r="I330" i="8"/>
  <c r="H330" i="8"/>
  <c r="G330" i="8"/>
  <c r="F330" i="8"/>
  <c r="E330" i="8"/>
  <c r="D330" i="8"/>
  <c r="AC329" i="8"/>
  <c r="AB329" i="8"/>
  <c r="AA329" i="8"/>
  <c r="Z329" i="8"/>
  <c r="Y329" i="8"/>
  <c r="X329" i="8"/>
  <c r="W329" i="8"/>
  <c r="V329" i="8"/>
  <c r="U329" i="8"/>
  <c r="T329" i="8"/>
  <c r="S329" i="8"/>
  <c r="R329" i="8"/>
  <c r="Q329" i="8"/>
  <c r="P329" i="8"/>
  <c r="O329" i="8"/>
  <c r="N329" i="8"/>
  <c r="M329" i="8"/>
  <c r="L329" i="8"/>
  <c r="K329" i="8"/>
  <c r="J329" i="8"/>
  <c r="I329" i="8"/>
  <c r="H329" i="8"/>
  <c r="G329" i="8"/>
  <c r="F329" i="8"/>
  <c r="E329" i="8"/>
  <c r="D329" i="8"/>
  <c r="AC328" i="8"/>
  <c r="AB328" i="8"/>
  <c r="AA328" i="8"/>
  <c r="Z328" i="8"/>
  <c r="Y328" i="8"/>
  <c r="X328" i="8"/>
  <c r="W328" i="8"/>
  <c r="V328" i="8"/>
  <c r="U328" i="8"/>
  <c r="T328" i="8"/>
  <c r="S328" i="8"/>
  <c r="R328" i="8"/>
  <c r="Q328" i="8"/>
  <c r="P328" i="8"/>
  <c r="O328" i="8"/>
  <c r="N328" i="8"/>
  <c r="M328" i="8"/>
  <c r="L328" i="8"/>
  <c r="K328" i="8"/>
  <c r="J328" i="8"/>
  <c r="I328" i="8"/>
  <c r="H328" i="8"/>
  <c r="G328" i="8"/>
  <c r="F328" i="8"/>
  <c r="E328" i="8"/>
  <c r="D328" i="8"/>
  <c r="AC327" i="8"/>
  <c r="AB327" i="8"/>
  <c r="AA327" i="8"/>
  <c r="Z327" i="8"/>
  <c r="Y327" i="8"/>
  <c r="X327" i="8"/>
  <c r="W327" i="8"/>
  <c r="V327" i="8"/>
  <c r="U327" i="8"/>
  <c r="T327" i="8"/>
  <c r="S327" i="8"/>
  <c r="R327" i="8"/>
  <c r="Q327" i="8"/>
  <c r="P327" i="8"/>
  <c r="O327" i="8"/>
  <c r="N327" i="8"/>
  <c r="M327" i="8"/>
  <c r="L327" i="8"/>
  <c r="K327" i="8"/>
  <c r="J327" i="8"/>
  <c r="I327" i="8"/>
  <c r="H327" i="8"/>
  <c r="G327" i="8"/>
  <c r="F327" i="8"/>
  <c r="E327" i="8"/>
  <c r="D327" i="8"/>
  <c r="AC326" i="8"/>
  <c r="AB326" i="8"/>
  <c r="AA326" i="8"/>
  <c r="Z326" i="8"/>
  <c r="Y326" i="8"/>
  <c r="X326" i="8"/>
  <c r="W326" i="8"/>
  <c r="V326" i="8"/>
  <c r="U326" i="8"/>
  <c r="T326" i="8"/>
  <c r="S326" i="8"/>
  <c r="R326" i="8"/>
  <c r="Q326" i="8"/>
  <c r="P326" i="8"/>
  <c r="O326" i="8"/>
  <c r="N326" i="8"/>
  <c r="M326" i="8"/>
  <c r="L326" i="8"/>
  <c r="K326" i="8"/>
  <c r="J326" i="8"/>
  <c r="I326" i="8"/>
  <c r="H326" i="8"/>
  <c r="G326" i="8"/>
  <c r="F326" i="8"/>
  <c r="E326" i="8"/>
  <c r="D326" i="8"/>
  <c r="AC325" i="8"/>
  <c r="AB325" i="8"/>
  <c r="AA325" i="8"/>
  <c r="Z325" i="8"/>
  <c r="Y325" i="8"/>
  <c r="X325" i="8"/>
  <c r="W325" i="8"/>
  <c r="V325" i="8"/>
  <c r="U325" i="8"/>
  <c r="T325" i="8"/>
  <c r="S325" i="8"/>
  <c r="R325" i="8"/>
  <c r="Q325" i="8"/>
  <c r="P325" i="8"/>
  <c r="O325" i="8"/>
  <c r="N325" i="8"/>
  <c r="M325" i="8"/>
  <c r="L325" i="8"/>
  <c r="K325" i="8"/>
  <c r="J325" i="8"/>
  <c r="I325" i="8"/>
  <c r="H325" i="8"/>
  <c r="G325" i="8"/>
  <c r="F325" i="8"/>
  <c r="E325" i="8"/>
  <c r="D325" i="8"/>
  <c r="AC324" i="8"/>
  <c r="AB324" i="8"/>
  <c r="AA324" i="8"/>
  <c r="Z324" i="8"/>
  <c r="Y324" i="8"/>
  <c r="X324" i="8"/>
  <c r="W324" i="8"/>
  <c r="V324" i="8"/>
  <c r="U324" i="8"/>
  <c r="T324" i="8"/>
  <c r="S324" i="8"/>
  <c r="R324" i="8"/>
  <c r="Q324" i="8"/>
  <c r="P324" i="8"/>
  <c r="O324" i="8"/>
  <c r="N324" i="8"/>
  <c r="M324" i="8"/>
  <c r="L324" i="8"/>
  <c r="K324" i="8"/>
  <c r="J324" i="8"/>
  <c r="I324" i="8"/>
  <c r="H324" i="8"/>
  <c r="G324" i="8"/>
  <c r="F324" i="8"/>
  <c r="E324" i="8"/>
  <c r="D324" i="8"/>
  <c r="AC323" i="8"/>
  <c r="AB323" i="8"/>
  <c r="AA323" i="8"/>
  <c r="Z323" i="8"/>
  <c r="Y323" i="8"/>
  <c r="X323" i="8"/>
  <c r="W323" i="8"/>
  <c r="V323" i="8"/>
  <c r="U323" i="8"/>
  <c r="T323" i="8"/>
  <c r="S323" i="8"/>
  <c r="R323" i="8"/>
  <c r="Q323" i="8"/>
  <c r="P323" i="8"/>
  <c r="O323" i="8"/>
  <c r="N323" i="8"/>
  <c r="M323" i="8"/>
  <c r="L323" i="8"/>
  <c r="K323" i="8"/>
  <c r="J323" i="8"/>
  <c r="I323" i="8"/>
  <c r="H323" i="8"/>
  <c r="G323" i="8"/>
  <c r="F323" i="8"/>
  <c r="E323" i="8"/>
  <c r="D323" i="8"/>
  <c r="AC322" i="8"/>
  <c r="AB322" i="8"/>
  <c r="AA322" i="8"/>
  <c r="Z322" i="8"/>
  <c r="Y322" i="8"/>
  <c r="X322" i="8"/>
  <c r="W322" i="8"/>
  <c r="V322" i="8"/>
  <c r="U322" i="8"/>
  <c r="T322" i="8"/>
  <c r="S322" i="8"/>
  <c r="R322" i="8"/>
  <c r="Q322" i="8"/>
  <c r="P322" i="8"/>
  <c r="O322" i="8"/>
  <c r="N322" i="8"/>
  <c r="M322" i="8"/>
  <c r="L322" i="8"/>
  <c r="K322" i="8"/>
  <c r="J322" i="8"/>
  <c r="I322" i="8"/>
  <c r="H322" i="8"/>
  <c r="G322" i="8"/>
  <c r="F322" i="8"/>
  <c r="E322" i="8"/>
  <c r="D322" i="8"/>
  <c r="AC321" i="8"/>
  <c r="AB321" i="8"/>
  <c r="AA321" i="8"/>
  <c r="Z321" i="8"/>
  <c r="Y321" i="8"/>
  <c r="X321" i="8"/>
  <c r="W321" i="8"/>
  <c r="V321" i="8"/>
  <c r="U321" i="8"/>
  <c r="T321" i="8"/>
  <c r="S321" i="8"/>
  <c r="R321" i="8"/>
  <c r="Q321" i="8"/>
  <c r="P321" i="8"/>
  <c r="O321" i="8"/>
  <c r="N321" i="8"/>
  <c r="M321" i="8"/>
  <c r="L321" i="8"/>
  <c r="K321" i="8"/>
  <c r="J321" i="8"/>
  <c r="I321" i="8"/>
  <c r="H321" i="8"/>
  <c r="G321" i="8"/>
  <c r="F321" i="8"/>
  <c r="E321" i="8"/>
  <c r="D321" i="8"/>
  <c r="AC320" i="8"/>
  <c r="AB320" i="8"/>
  <c r="AA320" i="8"/>
  <c r="Z320" i="8"/>
  <c r="Y320" i="8"/>
  <c r="X320" i="8"/>
  <c r="W320" i="8"/>
  <c r="V320" i="8"/>
  <c r="U320" i="8"/>
  <c r="T320" i="8"/>
  <c r="S320" i="8"/>
  <c r="R320" i="8"/>
  <c r="Q320" i="8"/>
  <c r="P320" i="8"/>
  <c r="O320" i="8"/>
  <c r="N320" i="8"/>
  <c r="M320" i="8"/>
  <c r="L320" i="8"/>
  <c r="K320" i="8"/>
  <c r="J320" i="8"/>
  <c r="I320" i="8"/>
  <c r="H320" i="8"/>
  <c r="G320" i="8"/>
  <c r="F320" i="8"/>
  <c r="E320" i="8"/>
  <c r="D320" i="8"/>
  <c r="AC319" i="8"/>
  <c r="AB319" i="8"/>
  <c r="AA319" i="8"/>
  <c r="Z319" i="8"/>
  <c r="Y319" i="8"/>
  <c r="X319" i="8"/>
  <c r="W319" i="8"/>
  <c r="V319" i="8"/>
  <c r="U319" i="8"/>
  <c r="T319" i="8"/>
  <c r="S319" i="8"/>
  <c r="R319" i="8"/>
  <c r="Q319" i="8"/>
  <c r="P319" i="8"/>
  <c r="O319" i="8"/>
  <c r="N319" i="8"/>
  <c r="M319" i="8"/>
  <c r="L319" i="8"/>
  <c r="K319" i="8"/>
  <c r="J319" i="8"/>
  <c r="I319" i="8"/>
  <c r="H319" i="8"/>
  <c r="G319" i="8"/>
  <c r="F319" i="8"/>
  <c r="E319" i="8"/>
  <c r="D319" i="8"/>
  <c r="AC318" i="8"/>
  <c r="AB318" i="8"/>
  <c r="AA318" i="8"/>
  <c r="Z318" i="8"/>
  <c r="Y318" i="8"/>
  <c r="X318" i="8"/>
  <c r="W318" i="8"/>
  <c r="V318" i="8"/>
  <c r="U318" i="8"/>
  <c r="T318" i="8"/>
  <c r="S318" i="8"/>
  <c r="R318" i="8"/>
  <c r="Q318" i="8"/>
  <c r="P318" i="8"/>
  <c r="O318" i="8"/>
  <c r="N318" i="8"/>
  <c r="M318" i="8"/>
  <c r="L318" i="8"/>
  <c r="K318" i="8"/>
  <c r="J318" i="8"/>
  <c r="I318" i="8"/>
  <c r="H318" i="8"/>
  <c r="G318" i="8"/>
  <c r="F318" i="8"/>
  <c r="E318" i="8"/>
  <c r="D318" i="8"/>
  <c r="AC317" i="8"/>
  <c r="AB317" i="8"/>
  <c r="AA317" i="8"/>
  <c r="Z317" i="8"/>
  <c r="Y317" i="8"/>
  <c r="X317" i="8"/>
  <c r="W317" i="8"/>
  <c r="V317" i="8"/>
  <c r="U317" i="8"/>
  <c r="T317" i="8"/>
  <c r="S317" i="8"/>
  <c r="R317" i="8"/>
  <c r="Q317" i="8"/>
  <c r="P317" i="8"/>
  <c r="O317" i="8"/>
  <c r="N317" i="8"/>
  <c r="M317" i="8"/>
  <c r="L317" i="8"/>
  <c r="K317" i="8"/>
  <c r="J317" i="8"/>
  <c r="I317" i="8"/>
  <c r="H317" i="8"/>
  <c r="G317" i="8"/>
  <c r="F317" i="8"/>
  <c r="E317" i="8"/>
  <c r="D317" i="8"/>
  <c r="AC316" i="8"/>
  <c r="AB316" i="8"/>
  <c r="AA316" i="8"/>
  <c r="Z316" i="8"/>
  <c r="Y316" i="8"/>
  <c r="X316" i="8"/>
  <c r="W316" i="8"/>
  <c r="V316" i="8"/>
  <c r="U316" i="8"/>
  <c r="T316" i="8"/>
  <c r="S316" i="8"/>
  <c r="R316" i="8"/>
  <c r="Q316" i="8"/>
  <c r="P316" i="8"/>
  <c r="O316" i="8"/>
  <c r="N316" i="8"/>
  <c r="M316" i="8"/>
  <c r="L316" i="8"/>
  <c r="K316" i="8"/>
  <c r="J316" i="8"/>
  <c r="I316" i="8"/>
  <c r="H316" i="8"/>
  <c r="G316" i="8"/>
  <c r="F316" i="8"/>
  <c r="E316" i="8"/>
  <c r="D316" i="8"/>
  <c r="AC315" i="8"/>
  <c r="AB315" i="8"/>
  <c r="AA315" i="8"/>
  <c r="Z315" i="8"/>
  <c r="Y315" i="8"/>
  <c r="X315" i="8"/>
  <c r="W315" i="8"/>
  <c r="V315" i="8"/>
  <c r="U315" i="8"/>
  <c r="T315" i="8"/>
  <c r="S315" i="8"/>
  <c r="R315" i="8"/>
  <c r="Q315" i="8"/>
  <c r="P315" i="8"/>
  <c r="O315" i="8"/>
  <c r="N315" i="8"/>
  <c r="M315" i="8"/>
  <c r="L315" i="8"/>
  <c r="K315" i="8"/>
  <c r="J315" i="8"/>
  <c r="I315" i="8"/>
  <c r="H315" i="8"/>
  <c r="G315" i="8"/>
  <c r="F315" i="8"/>
  <c r="E315" i="8"/>
  <c r="D315" i="8"/>
  <c r="AC314" i="8"/>
  <c r="AB314" i="8"/>
  <c r="AA314" i="8"/>
  <c r="Z314" i="8"/>
  <c r="Y314" i="8"/>
  <c r="X314" i="8"/>
  <c r="W314" i="8"/>
  <c r="V314" i="8"/>
  <c r="U314" i="8"/>
  <c r="T314" i="8"/>
  <c r="S314" i="8"/>
  <c r="R314" i="8"/>
  <c r="Q314" i="8"/>
  <c r="P314" i="8"/>
  <c r="O314" i="8"/>
  <c r="N314" i="8"/>
  <c r="M314" i="8"/>
  <c r="L314" i="8"/>
  <c r="K314" i="8"/>
  <c r="J314" i="8"/>
  <c r="I314" i="8"/>
  <c r="H314" i="8"/>
  <c r="G314" i="8"/>
  <c r="F314" i="8"/>
  <c r="E314" i="8"/>
  <c r="D314" i="8"/>
  <c r="AC313" i="8"/>
  <c r="AB313" i="8"/>
  <c r="AA313" i="8"/>
  <c r="Z313" i="8"/>
  <c r="Y313" i="8"/>
  <c r="X313" i="8"/>
  <c r="W313" i="8"/>
  <c r="V313" i="8"/>
  <c r="U313" i="8"/>
  <c r="T313" i="8"/>
  <c r="S313" i="8"/>
  <c r="R313" i="8"/>
  <c r="Q313" i="8"/>
  <c r="P313" i="8"/>
  <c r="O313" i="8"/>
  <c r="N313" i="8"/>
  <c r="M313" i="8"/>
  <c r="L313" i="8"/>
  <c r="K313" i="8"/>
  <c r="J313" i="8"/>
  <c r="I313" i="8"/>
  <c r="H313" i="8"/>
  <c r="G313" i="8"/>
  <c r="F313" i="8"/>
  <c r="E313" i="8"/>
  <c r="D313" i="8"/>
  <c r="AC312" i="8"/>
  <c r="AB312" i="8"/>
  <c r="AA312" i="8"/>
  <c r="Z312" i="8"/>
  <c r="Y312" i="8"/>
  <c r="X312" i="8"/>
  <c r="W312" i="8"/>
  <c r="V312" i="8"/>
  <c r="U312" i="8"/>
  <c r="T312" i="8"/>
  <c r="S312" i="8"/>
  <c r="R312" i="8"/>
  <c r="Q312" i="8"/>
  <c r="P312" i="8"/>
  <c r="O312" i="8"/>
  <c r="N312" i="8"/>
  <c r="M312" i="8"/>
  <c r="L312" i="8"/>
  <c r="K312" i="8"/>
  <c r="J312" i="8"/>
  <c r="I312" i="8"/>
  <c r="H312" i="8"/>
  <c r="G312" i="8"/>
  <c r="F312" i="8"/>
  <c r="E312" i="8"/>
  <c r="D312" i="8"/>
  <c r="AC311" i="8"/>
  <c r="AB311" i="8"/>
  <c r="AA311" i="8"/>
  <c r="Z311" i="8"/>
  <c r="Y311" i="8"/>
  <c r="X311" i="8"/>
  <c r="W311" i="8"/>
  <c r="V311" i="8"/>
  <c r="U311" i="8"/>
  <c r="T311" i="8"/>
  <c r="S311" i="8"/>
  <c r="R311" i="8"/>
  <c r="Q311" i="8"/>
  <c r="P311" i="8"/>
  <c r="O311" i="8"/>
  <c r="N311" i="8"/>
  <c r="M311" i="8"/>
  <c r="L311" i="8"/>
  <c r="K311" i="8"/>
  <c r="J311" i="8"/>
  <c r="I311" i="8"/>
  <c r="H311" i="8"/>
  <c r="G311" i="8"/>
  <c r="F311" i="8"/>
  <c r="E311" i="8"/>
  <c r="D311" i="8"/>
  <c r="AC310" i="8"/>
  <c r="AB310" i="8"/>
  <c r="AA310" i="8"/>
  <c r="Z310" i="8"/>
  <c r="Y310" i="8"/>
  <c r="X310" i="8"/>
  <c r="W310" i="8"/>
  <c r="V310" i="8"/>
  <c r="U310" i="8"/>
  <c r="T310" i="8"/>
  <c r="S310" i="8"/>
  <c r="R310" i="8"/>
  <c r="Q310" i="8"/>
  <c r="P310" i="8"/>
  <c r="O310" i="8"/>
  <c r="N310" i="8"/>
  <c r="M310" i="8"/>
  <c r="L310" i="8"/>
  <c r="K310" i="8"/>
  <c r="J310" i="8"/>
  <c r="I310" i="8"/>
  <c r="H310" i="8"/>
  <c r="G310" i="8"/>
  <c r="F310" i="8"/>
  <c r="E310" i="8"/>
  <c r="D310" i="8"/>
  <c r="AC309" i="8"/>
  <c r="AB309" i="8"/>
  <c r="AA309" i="8"/>
  <c r="Z309" i="8"/>
  <c r="Y309" i="8"/>
  <c r="X309" i="8"/>
  <c r="W309" i="8"/>
  <c r="V309" i="8"/>
  <c r="U309" i="8"/>
  <c r="T309" i="8"/>
  <c r="S309" i="8"/>
  <c r="R309" i="8"/>
  <c r="Q309" i="8"/>
  <c r="P309" i="8"/>
  <c r="O309" i="8"/>
  <c r="N309" i="8"/>
  <c r="M309" i="8"/>
  <c r="L309" i="8"/>
  <c r="K309" i="8"/>
  <c r="J309" i="8"/>
  <c r="I309" i="8"/>
  <c r="H309" i="8"/>
  <c r="G309" i="8"/>
  <c r="F309" i="8"/>
  <c r="E309" i="8"/>
  <c r="D309" i="8"/>
  <c r="AC308" i="8"/>
  <c r="AB308" i="8"/>
  <c r="AA308" i="8"/>
  <c r="Z308" i="8"/>
  <c r="Y308" i="8"/>
  <c r="X308" i="8"/>
  <c r="W308" i="8"/>
  <c r="V308" i="8"/>
  <c r="U308" i="8"/>
  <c r="T308" i="8"/>
  <c r="S308" i="8"/>
  <c r="R308" i="8"/>
  <c r="Q308" i="8"/>
  <c r="P308" i="8"/>
  <c r="O308" i="8"/>
  <c r="N308" i="8"/>
  <c r="M308" i="8"/>
  <c r="L308" i="8"/>
  <c r="K308" i="8"/>
  <c r="J308" i="8"/>
  <c r="I308" i="8"/>
  <c r="H308" i="8"/>
  <c r="G308" i="8"/>
  <c r="F308" i="8"/>
  <c r="E308" i="8"/>
  <c r="D308" i="8"/>
  <c r="AC307" i="8"/>
  <c r="AB307" i="8"/>
  <c r="AA307" i="8"/>
  <c r="Z307" i="8"/>
  <c r="Y307" i="8"/>
  <c r="X307" i="8"/>
  <c r="W307" i="8"/>
  <c r="V307" i="8"/>
  <c r="U307" i="8"/>
  <c r="T307" i="8"/>
  <c r="S307" i="8"/>
  <c r="R307" i="8"/>
  <c r="Q307" i="8"/>
  <c r="P307" i="8"/>
  <c r="O307" i="8"/>
  <c r="N307" i="8"/>
  <c r="M307" i="8"/>
  <c r="L307" i="8"/>
  <c r="K307" i="8"/>
  <c r="J307" i="8"/>
  <c r="I307" i="8"/>
  <c r="H307" i="8"/>
  <c r="G307" i="8"/>
  <c r="F307" i="8"/>
  <c r="E307" i="8"/>
  <c r="D307" i="8"/>
  <c r="AC306" i="8"/>
  <c r="AB306" i="8"/>
  <c r="AA306" i="8"/>
  <c r="Z306" i="8"/>
  <c r="Y306" i="8"/>
  <c r="X306" i="8"/>
  <c r="W306" i="8"/>
  <c r="V306" i="8"/>
  <c r="U306" i="8"/>
  <c r="T306" i="8"/>
  <c r="S306" i="8"/>
  <c r="R306" i="8"/>
  <c r="Q306" i="8"/>
  <c r="P306" i="8"/>
  <c r="O306" i="8"/>
  <c r="N306" i="8"/>
  <c r="M306" i="8"/>
  <c r="L306" i="8"/>
  <c r="K306" i="8"/>
  <c r="J306" i="8"/>
  <c r="I306" i="8"/>
  <c r="H306" i="8"/>
  <c r="G306" i="8"/>
  <c r="F306" i="8"/>
  <c r="E306" i="8"/>
  <c r="D306" i="8"/>
  <c r="AC305" i="8"/>
  <c r="AB305" i="8"/>
  <c r="AA305" i="8"/>
  <c r="Z305" i="8"/>
  <c r="Y305" i="8"/>
  <c r="X305" i="8"/>
  <c r="W305" i="8"/>
  <c r="V305" i="8"/>
  <c r="U305" i="8"/>
  <c r="T305" i="8"/>
  <c r="S305" i="8"/>
  <c r="R305" i="8"/>
  <c r="Q305" i="8"/>
  <c r="P305" i="8"/>
  <c r="O305" i="8"/>
  <c r="N305" i="8"/>
  <c r="M305" i="8"/>
  <c r="L305" i="8"/>
  <c r="K305" i="8"/>
  <c r="J305" i="8"/>
  <c r="I305" i="8"/>
  <c r="H305" i="8"/>
  <c r="G305" i="8"/>
  <c r="F305" i="8"/>
  <c r="E305" i="8"/>
  <c r="D305" i="8"/>
  <c r="AC304" i="8"/>
  <c r="AB304" i="8"/>
  <c r="AA304" i="8"/>
  <c r="Z304" i="8"/>
  <c r="Y304" i="8"/>
  <c r="X304" i="8"/>
  <c r="W304" i="8"/>
  <c r="V304" i="8"/>
  <c r="U304" i="8"/>
  <c r="T304" i="8"/>
  <c r="S304" i="8"/>
  <c r="R304" i="8"/>
  <c r="Q304" i="8"/>
  <c r="P304" i="8"/>
  <c r="O304" i="8"/>
  <c r="N304" i="8"/>
  <c r="M304" i="8"/>
  <c r="L304" i="8"/>
  <c r="K304" i="8"/>
  <c r="J304" i="8"/>
  <c r="I304" i="8"/>
  <c r="H304" i="8"/>
  <c r="G304" i="8"/>
  <c r="F304" i="8"/>
  <c r="E304" i="8"/>
  <c r="D304" i="8"/>
  <c r="AC303" i="8"/>
  <c r="AB303" i="8"/>
  <c r="AA303" i="8"/>
  <c r="Z303" i="8"/>
  <c r="Y303" i="8"/>
  <c r="X303" i="8"/>
  <c r="W303" i="8"/>
  <c r="V303" i="8"/>
  <c r="U303" i="8"/>
  <c r="T303" i="8"/>
  <c r="S303" i="8"/>
  <c r="R303" i="8"/>
  <c r="Q303" i="8"/>
  <c r="P303" i="8"/>
  <c r="O303" i="8"/>
  <c r="N303" i="8"/>
  <c r="M303" i="8"/>
  <c r="L303" i="8"/>
  <c r="K303" i="8"/>
  <c r="J303" i="8"/>
  <c r="I303" i="8"/>
  <c r="H303" i="8"/>
  <c r="G303" i="8"/>
  <c r="F303" i="8"/>
  <c r="E303" i="8"/>
  <c r="D303" i="8"/>
  <c r="AC302" i="8"/>
  <c r="AB302" i="8"/>
  <c r="AA302" i="8"/>
  <c r="Z302" i="8"/>
  <c r="Y302" i="8"/>
  <c r="X302" i="8"/>
  <c r="W302" i="8"/>
  <c r="V302" i="8"/>
  <c r="U302" i="8"/>
  <c r="T302" i="8"/>
  <c r="S302" i="8"/>
  <c r="R302" i="8"/>
  <c r="Q302" i="8"/>
  <c r="P302" i="8"/>
  <c r="O302" i="8"/>
  <c r="N302" i="8"/>
  <c r="M302" i="8"/>
  <c r="L302" i="8"/>
  <c r="K302" i="8"/>
  <c r="J302" i="8"/>
  <c r="I302" i="8"/>
  <c r="H302" i="8"/>
  <c r="G302" i="8"/>
  <c r="F302" i="8"/>
  <c r="E302" i="8"/>
  <c r="D302" i="8"/>
  <c r="AC301" i="8"/>
  <c r="AB301" i="8"/>
  <c r="AA301" i="8"/>
  <c r="Z301" i="8"/>
  <c r="Y301" i="8"/>
  <c r="X301" i="8"/>
  <c r="W301" i="8"/>
  <c r="V301" i="8"/>
  <c r="U301" i="8"/>
  <c r="T301" i="8"/>
  <c r="S301" i="8"/>
  <c r="R301" i="8"/>
  <c r="Q301" i="8"/>
  <c r="P301" i="8"/>
  <c r="O301" i="8"/>
  <c r="N301" i="8"/>
  <c r="M301" i="8"/>
  <c r="L301" i="8"/>
  <c r="K301" i="8"/>
  <c r="J301" i="8"/>
  <c r="I301" i="8"/>
  <c r="H301" i="8"/>
  <c r="G301" i="8"/>
  <c r="F301" i="8"/>
  <c r="E301" i="8"/>
  <c r="D301" i="8"/>
  <c r="AC300" i="8"/>
  <c r="AB300" i="8"/>
  <c r="AA300" i="8"/>
  <c r="Z300" i="8"/>
  <c r="Y300" i="8"/>
  <c r="X300" i="8"/>
  <c r="W300" i="8"/>
  <c r="V300" i="8"/>
  <c r="U300" i="8"/>
  <c r="T300" i="8"/>
  <c r="S300" i="8"/>
  <c r="R300" i="8"/>
  <c r="Q300" i="8"/>
  <c r="P300" i="8"/>
  <c r="O300" i="8"/>
  <c r="N300" i="8"/>
  <c r="M300" i="8"/>
  <c r="L300" i="8"/>
  <c r="K300" i="8"/>
  <c r="J300" i="8"/>
  <c r="I300" i="8"/>
  <c r="H300" i="8"/>
  <c r="G300" i="8"/>
  <c r="F300" i="8"/>
  <c r="E300" i="8"/>
  <c r="D300" i="8"/>
  <c r="AC299" i="8"/>
  <c r="AB299" i="8"/>
  <c r="AA299" i="8"/>
  <c r="Z299" i="8"/>
  <c r="Y299" i="8"/>
  <c r="X299" i="8"/>
  <c r="W299" i="8"/>
  <c r="V299" i="8"/>
  <c r="U299" i="8"/>
  <c r="T299" i="8"/>
  <c r="S299" i="8"/>
  <c r="R299" i="8"/>
  <c r="Q299" i="8"/>
  <c r="P299" i="8"/>
  <c r="O299" i="8"/>
  <c r="N299" i="8"/>
  <c r="M299" i="8"/>
  <c r="L299" i="8"/>
  <c r="K299" i="8"/>
  <c r="J299" i="8"/>
  <c r="I299" i="8"/>
  <c r="H299" i="8"/>
  <c r="G299" i="8"/>
  <c r="F299" i="8"/>
  <c r="E299" i="8"/>
  <c r="D299" i="8"/>
  <c r="AC298" i="8"/>
  <c r="AB298" i="8"/>
  <c r="AA298" i="8"/>
  <c r="Z298" i="8"/>
  <c r="Y298" i="8"/>
  <c r="X298" i="8"/>
  <c r="W298" i="8"/>
  <c r="V298" i="8"/>
  <c r="U298" i="8"/>
  <c r="T298" i="8"/>
  <c r="S298" i="8"/>
  <c r="R298" i="8"/>
  <c r="Q298" i="8"/>
  <c r="P298" i="8"/>
  <c r="O298" i="8"/>
  <c r="N298" i="8"/>
  <c r="M298" i="8"/>
  <c r="L298" i="8"/>
  <c r="K298" i="8"/>
  <c r="J298" i="8"/>
  <c r="I298" i="8"/>
  <c r="H298" i="8"/>
  <c r="G298" i="8"/>
  <c r="F298" i="8"/>
  <c r="E298" i="8"/>
  <c r="D298" i="8"/>
  <c r="AC297" i="8"/>
  <c r="AB297" i="8"/>
  <c r="AA297" i="8"/>
  <c r="Z297" i="8"/>
  <c r="Y297" i="8"/>
  <c r="X297" i="8"/>
  <c r="W297" i="8"/>
  <c r="V297" i="8"/>
  <c r="U297" i="8"/>
  <c r="T297" i="8"/>
  <c r="S297" i="8"/>
  <c r="R297" i="8"/>
  <c r="Q297" i="8"/>
  <c r="P297" i="8"/>
  <c r="O297" i="8"/>
  <c r="N297" i="8"/>
  <c r="M297" i="8"/>
  <c r="L297" i="8"/>
  <c r="K297" i="8"/>
  <c r="J297" i="8"/>
  <c r="I297" i="8"/>
  <c r="H297" i="8"/>
  <c r="G297" i="8"/>
  <c r="F297" i="8"/>
  <c r="E297" i="8"/>
  <c r="D297" i="8"/>
  <c r="AC296" i="8"/>
  <c r="AB296" i="8"/>
  <c r="AA296" i="8"/>
  <c r="Z296" i="8"/>
  <c r="Y296" i="8"/>
  <c r="X296" i="8"/>
  <c r="W296" i="8"/>
  <c r="V296" i="8"/>
  <c r="U296" i="8"/>
  <c r="T296" i="8"/>
  <c r="S296" i="8"/>
  <c r="R296" i="8"/>
  <c r="Q296" i="8"/>
  <c r="P296" i="8"/>
  <c r="O296" i="8"/>
  <c r="N296" i="8"/>
  <c r="M296" i="8"/>
  <c r="L296" i="8"/>
  <c r="K296" i="8"/>
  <c r="J296" i="8"/>
  <c r="I296" i="8"/>
  <c r="H296" i="8"/>
  <c r="G296" i="8"/>
  <c r="F296" i="8"/>
  <c r="E296" i="8"/>
  <c r="D296" i="8"/>
  <c r="AC295" i="8"/>
  <c r="AB295" i="8"/>
  <c r="AA295" i="8"/>
  <c r="Z295" i="8"/>
  <c r="Y295" i="8"/>
  <c r="X295" i="8"/>
  <c r="W295" i="8"/>
  <c r="V295" i="8"/>
  <c r="U295" i="8"/>
  <c r="T295" i="8"/>
  <c r="S295" i="8"/>
  <c r="R295" i="8"/>
  <c r="Q295" i="8"/>
  <c r="P295" i="8"/>
  <c r="O295" i="8"/>
  <c r="N295" i="8"/>
  <c r="M295" i="8"/>
  <c r="L295" i="8"/>
  <c r="K295" i="8"/>
  <c r="J295" i="8"/>
  <c r="I295" i="8"/>
  <c r="H295" i="8"/>
  <c r="G295" i="8"/>
  <c r="F295" i="8"/>
  <c r="E295" i="8"/>
  <c r="D295" i="8"/>
  <c r="AC294" i="8"/>
  <c r="AB294" i="8"/>
  <c r="AA294" i="8"/>
  <c r="Z294" i="8"/>
  <c r="Y294" i="8"/>
  <c r="X294" i="8"/>
  <c r="W294" i="8"/>
  <c r="V294" i="8"/>
  <c r="U294" i="8"/>
  <c r="T294" i="8"/>
  <c r="S294" i="8"/>
  <c r="R294" i="8"/>
  <c r="Q294" i="8"/>
  <c r="P294" i="8"/>
  <c r="O294" i="8"/>
  <c r="N294" i="8"/>
  <c r="M294" i="8"/>
  <c r="L294" i="8"/>
  <c r="K294" i="8"/>
  <c r="J294" i="8"/>
  <c r="I294" i="8"/>
  <c r="H294" i="8"/>
  <c r="G294" i="8"/>
  <c r="F294" i="8"/>
  <c r="E294" i="8"/>
  <c r="D294" i="8"/>
  <c r="AC293" i="8"/>
  <c r="AB293" i="8"/>
  <c r="AA293" i="8"/>
  <c r="Z293" i="8"/>
  <c r="Y293" i="8"/>
  <c r="X293" i="8"/>
  <c r="W293" i="8"/>
  <c r="V293" i="8"/>
  <c r="U293" i="8"/>
  <c r="T293" i="8"/>
  <c r="S293" i="8"/>
  <c r="R293" i="8"/>
  <c r="Q293" i="8"/>
  <c r="P293" i="8"/>
  <c r="O293" i="8"/>
  <c r="N293" i="8"/>
  <c r="M293" i="8"/>
  <c r="L293" i="8"/>
  <c r="K293" i="8"/>
  <c r="J293" i="8"/>
  <c r="I293" i="8"/>
  <c r="H293" i="8"/>
  <c r="G293" i="8"/>
  <c r="F293" i="8"/>
  <c r="E293" i="8"/>
  <c r="D293" i="8"/>
  <c r="AC292" i="8"/>
  <c r="AB292" i="8"/>
  <c r="AA292" i="8"/>
  <c r="Z292" i="8"/>
  <c r="Y292" i="8"/>
  <c r="X292" i="8"/>
  <c r="W292" i="8"/>
  <c r="V292" i="8"/>
  <c r="U292" i="8"/>
  <c r="T292" i="8"/>
  <c r="S292" i="8"/>
  <c r="R292" i="8"/>
  <c r="Q292" i="8"/>
  <c r="P292" i="8"/>
  <c r="O292" i="8"/>
  <c r="N292" i="8"/>
  <c r="M292" i="8"/>
  <c r="L292" i="8"/>
  <c r="K292" i="8"/>
  <c r="J292" i="8"/>
  <c r="I292" i="8"/>
  <c r="H292" i="8"/>
  <c r="G292" i="8"/>
  <c r="F292" i="8"/>
  <c r="E292" i="8"/>
  <c r="D292" i="8"/>
  <c r="AC291" i="8"/>
  <c r="AB291" i="8"/>
  <c r="AA291" i="8"/>
  <c r="Z291" i="8"/>
  <c r="Y291" i="8"/>
  <c r="X291" i="8"/>
  <c r="W291" i="8"/>
  <c r="V291" i="8"/>
  <c r="U291" i="8"/>
  <c r="T291" i="8"/>
  <c r="S291" i="8"/>
  <c r="R291" i="8"/>
  <c r="Q291" i="8"/>
  <c r="P291" i="8"/>
  <c r="O291" i="8"/>
  <c r="N291" i="8"/>
  <c r="M291" i="8"/>
  <c r="L291" i="8"/>
  <c r="K291" i="8"/>
  <c r="J291" i="8"/>
  <c r="I291" i="8"/>
  <c r="H291" i="8"/>
  <c r="G291" i="8"/>
  <c r="F291" i="8"/>
  <c r="E291" i="8"/>
  <c r="D291" i="8"/>
  <c r="AC290" i="8"/>
  <c r="AB290" i="8"/>
  <c r="AA290" i="8"/>
  <c r="Z290" i="8"/>
  <c r="Y290" i="8"/>
  <c r="X290" i="8"/>
  <c r="W290" i="8"/>
  <c r="V290" i="8"/>
  <c r="U290" i="8"/>
  <c r="T290" i="8"/>
  <c r="S290" i="8"/>
  <c r="R290" i="8"/>
  <c r="Q290" i="8"/>
  <c r="P290" i="8"/>
  <c r="O290" i="8"/>
  <c r="N290" i="8"/>
  <c r="M290" i="8"/>
  <c r="L290" i="8"/>
  <c r="K290" i="8"/>
  <c r="J290" i="8"/>
  <c r="I290" i="8"/>
  <c r="H290" i="8"/>
  <c r="G290" i="8"/>
  <c r="F290" i="8"/>
  <c r="E290" i="8"/>
  <c r="D290" i="8"/>
  <c r="AC289" i="8"/>
  <c r="AB289" i="8"/>
  <c r="AA289" i="8"/>
  <c r="Z289" i="8"/>
  <c r="Y289" i="8"/>
  <c r="X289" i="8"/>
  <c r="W289" i="8"/>
  <c r="V289" i="8"/>
  <c r="U289" i="8"/>
  <c r="T289" i="8"/>
  <c r="S289" i="8"/>
  <c r="R289" i="8"/>
  <c r="Q289" i="8"/>
  <c r="P289" i="8"/>
  <c r="O289" i="8"/>
  <c r="N289" i="8"/>
  <c r="M289" i="8"/>
  <c r="L289" i="8"/>
  <c r="K289" i="8"/>
  <c r="J289" i="8"/>
  <c r="I289" i="8"/>
  <c r="H289" i="8"/>
  <c r="G289" i="8"/>
  <c r="F289" i="8"/>
  <c r="E289" i="8"/>
  <c r="D289" i="8"/>
  <c r="AC288" i="8"/>
  <c r="AB288" i="8"/>
  <c r="AA288" i="8"/>
  <c r="Z288" i="8"/>
  <c r="Y288" i="8"/>
  <c r="X288" i="8"/>
  <c r="W288" i="8"/>
  <c r="V288" i="8"/>
  <c r="U288" i="8"/>
  <c r="T288" i="8"/>
  <c r="S288" i="8"/>
  <c r="R288" i="8"/>
  <c r="Q288" i="8"/>
  <c r="P288" i="8"/>
  <c r="O288" i="8"/>
  <c r="N288" i="8"/>
  <c r="M288" i="8"/>
  <c r="L288" i="8"/>
  <c r="K288" i="8"/>
  <c r="J288" i="8"/>
  <c r="I288" i="8"/>
  <c r="H288" i="8"/>
  <c r="G288" i="8"/>
  <c r="F288" i="8"/>
  <c r="E288" i="8"/>
  <c r="D288" i="8"/>
  <c r="AC287" i="8"/>
  <c r="AB287" i="8"/>
  <c r="AA287" i="8"/>
  <c r="Z287" i="8"/>
  <c r="Y287" i="8"/>
  <c r="X287" i="8"/>
  <c r="W287" i="8"/>
  <c r="V287" i="8"/>
  <c r="U287" i="8"/>
  <c r="T287" i="8"/>
  <c r="S287" i="8"/>
  <c r="R287" i="8"/>
  <c r="Q287" i="8"/>
  <c r="P287" i="8"/>
  <c r="O287" i="8"/>
  <c r="N287" i="8"/>
  <c r="M287" i="8"/>
  <c r="L287" i="8"/>
  <c r="K287" i="8"/>
  <c r="J287" i="8"/>
  <c r="I287" i="8"/>
  <c r="H287" i="8"/>
  <c r="G287" i="8"/>
  <c r="F287" i="8"/>
  <c r="E287" i="8"/>
  <c r="D287" i="8"/>
  <c r="AC286" i="8"/>
  <c r="AB286" i="8"/>
  <c r="AA286" i="8"/>
  <c r="Z286" i="8"/>
  <c r="Y286" i="8"/>
  <c r="X286" i="8"/>
  <c r="W286" i="8"/>
  <c r="V286" i="8"/>
  <c r="U286" i="8"/>
  <c r="T286" i="8"/>
  <c r="S286" i="8"/>
  <c r="R286" i="8"/>
  <c r="Q286" i="8"/>
  <c r="P286" i="8"/>
  <c r="O286" i="8"/>
  <c r="N286" i="8"/>
  <c r="M286" i="8"/>
  <c r="L286" i="8"/>
  <c r="K286" i="8"/>
  <c r="J286" i="8"/>
  <c r="I286" i="8"/>
  <c r="H286" i="8"/>
  <c r="G286" i="8"/>
  <c r="F286" i="8"/>
  <c r="E286" i="8"/>
  <c r="D286" i="8"/>
  <c r="AC285" i="8"/>
  <c r="AB285" i="8"/>
  <c r="AA285" i="8"/>
  <c r="Z285" i="8"/>
  <c r="Y285" i="8"/>
  <c r="X285" i="8"/>
  <c r="W285" i="8"/>
  <c r="V285" i="8"/>
  <c r="U285" i="8"/>
  <c r="T285" i="8"/>
  <c r="S285" i="8"/>
  <c r="R285" i="8"/>
  <c r="Q285" i="8"/>
  <c r="P285" i="8"/>
  <c r="O285" i="8"/>
  <c r="N285" i="8"/>
  <c r="M285" i="8"/>
  <c r="L285" i="8"/>
  <c r="K285" i="8"/>
  <c r="J285" i="8"/>
  <c r="I285" i="8"/>
  <c r="H285" i="8"/>
  <c r="G285" i="8"/>
  <c r="F285" i="8"/>
  <c r="E285" i="8"/>
  <c r="D285" i="8"/>
  <c r="AC284" i="8"/>
  <c r="AB284" i="8"/>
  <c r="AA284" i="8"/>
  <c r="Z284" i="8"/>
  <c r="Y284" i="8"/>
  <c r="X284" i="8"/>
  <c r="W284" i="8"/>
  <c r="V284" i="8"/>
  <c r="U284" i="8"/>
  <c r="T284" i="8"/>
  <c r="S284" i="8"/>
  <c r="R284" i="8"/>
  <c r="Q284" i="8"/>
  <c r="P284" i="8"/>
  <c r="O284" i="8"/>
  <c r="N284" i="8"/>
  <c r="M284" i="8"/>
  <c r="L284" i="8"/>
  <c r="K284" i="8"/>
  <c r="J284" i="8"/>
  <c r="I284" i="8"/>
  <c r="H284" i="8"/>
  <c r="G284" i="8"/>
  <c r="F284" i="8"/>
  <c r="E284" i="8"/>
  <c r="D284" i="8"/>
  <c r="AC283" i="8"/>
  <c r="AB283" i="8"/>
  <c r="AA283" i="8"/>
  <c r="Z283" i="8"/>
  <c r="Y283" i="8"/>
  <c r="X283" i="8"/>
  <c r="W283" i="8"/>
  <c r="V283" i="8"/>
  <c r="U283" i="8"/>
  <c r="T283" i="8"/>
  <c r="S283" i="8"/>
  <c r="R283" i="8"/>
  <c r="Q283" i="8"/>
  <c r="P283" i="8"/>
  <c r="O283" i="8"/>
  <c r="N283" i="8"/>
  <c r="M283" i="8"/>
  <c r="L283" i="8"/>
  <c r="K283" i="8"/>
  <c r="J283" i="8"/>
  <c r="I283" i="8"/>
  <c r="H283" i="8"/>
  <c r="G283" i="8"/>
  <c r="F283" i="8"/>
  <c r="E283" i="8"/>
  <c r="D283" i="8"/>
  <c r="AC282" i="8"/>
  <c r="AB282" i="8"/>
  <c r="AA282" i="8"/>
  <c r="Z282" i="8"/>
  <c r="Y282" i="8"/>
  <c r="X282" i="8"/>
  <c r="W282" i="8"/>
  <c r="V282" i="8"/>
  <c r="U282" i="8"/>
  <c r="T282" i="8"/>
  <c r="S282" i="8"/>
  <c r="R282" i="8"/>
  <c r="Q282" i="8"/>
  <c r="P282" i="8"/>
  <c r="O282" i="8"/>
  <c r="N282" i="8"/>
  <c r="M282" i="8"/>
  <c r="L282" i="8"/>
  <c r="K282" i="8"/>
  <c r="J282" i="8"/>
  <c r="I282" i="8"/>
  <c r="H282" i="8"/>
  <c r="G282" i="8"/>
  <c r="F282" i="8"/>
  <c r="E282" i="8"/>
  <c r="D282" i="8"/>
  <c r="AC281" i="8"/>
  <c r="AB281" i="8"/>
  <c r="AA281" i="8"/>
  <c r="Z281" i="8"/>
  <c r="Y281" i="8"/>
  <c r="X281" i="8"/>
  <c r="W281" i="8"/>
  <c r="V281" i="8"/>
  <c r="U281" i="8"/>
  <c r="T281" i="8"/>
  <c r="S281" i="8"/>
  <c r="R281" i="8"/>
  <c r="Q281" i="8"/>
  <c r="P281" i="8"/>
  <c r="O281" i="8"/>
  <c r="N281" i="8"/>
  <c r="M281" i="8"/>
  <c r="L281" i="8"/>
  <c r="K281" i="8"/>
  <c r="J281" i="8"/>
  <c r="I281" i="8"/>
  <c r="H281" i="8"/>
  <c r="G281" i="8"/>
  <c r="F281" i="8"/>
  <c r="E281" i="8"/>
  <c r="D281" i="8"/>
  <c r="AC280" i="8"/>
  <c r="AB280" i="8"/>
  <c r="AA280" i="8"/>
  <c r="Z280" i="8"/>
  <c r="Y280" i="8"/>
  <c r="X280" i="8"/>
  <c r="W280" i="8"/>
  <c r="V280" i="8"/>
  <c r="U280" i="8"/>
  <c r="T280" i="8"/>
  <c r="S280" i="8"/>
  <c r="R280" i="8"/>
  <c r="Q280" i="8"/>
  <c r="P280" i="8"/>
  <c r="O280" i="8"/>
  <c r="N280" i="8"/>
  <c r="M280" i="8"/>
  <c r="L280" i="8"/>
  <c r="K280" i="8"/>
  <c r="J280" i="8"/>
  <c r="I280" i="8"/>
  <c r="H280" i="8"/>
  <c r="G280" i="8"/>
  <c r="F280" i="8"/>
  <c r="E280" i="8"/>
  <c r="D280" i="8"/>
  <c r="AC279" i="8"/>
  <c r="AB279" i="8"/>
  <c r="AA279" i="8"/>
  <c r="Z279" i="8"/>
  <c r="Y279" i="8"/>
  <c r="X279" i="8"/>
  <c r="W279" i="8"/>
  <c r="V279" i="8"/>
  <c r="U279" i="8"/>
  <c r="T279" i="8"/>
  <c r="S279" i="8"/>
  <c r="R279" i="8"/>
  <c r="Q279" i="8"/>
  <c r="P279" i="8"/>
  <c r="O279" i="8"/>
  <c r="N279" i="8"/>
  <c r="M279" i="8"/>
  <c r="L279" i="8"/>
  <c r="K279" i="8"/>
  <c r="J279" i="8"/>
  <c r="I279" i="8"/>
  <c r="H279" i="8"/>
  <c r="G279" i="8"/>
  <c r="F279" i="8"/>
  <c r="E279" i="8"/>
  <c r="D279" i="8"/>
  <c r="AC278" i="8"/>
  <c r="AB278" i="8"/>
  <c r="AA278" i="8"/>
  <c r="Z278" i="8"/>
  <c r="Y278" i="8"/>
  <c r="X278" i="8"/>
  <c r="W278" i="8"/>
  <c r="V278" i="8"/>
  <c r="U278" i="8"/>
  <c r="T278" i="8"/>
  <c r="S278" i="8"/>
  <c r="R278" i="8"/>
  <c r="Q278" i="8"/>
  <c r="P278" i="8"/>
  <c r="O278" i="8"/>
  <c r="N278" i="8"/>
  <c r="M278" i="8"/>
  <c r="L278" i="8"/>
  <c r="K278" i="8"/>
  <c r="J278" i="8"/>
  <c r="I278" i="8"/>
  <c r="H278" i="8"/>
  <c r="G278" i="8"/>
  <c r="F278" i="8"/>
  <c r="E278" i="8"/>
  <c r="D278" i="8"/>
  <c r="AC277" i="8"/>
  <c r="AB277" i="8"/>
  <c r="AA277" i="8"/>
  <c r="Z277" i="8"/>
  <c r="Y277" i="8"/>
  <c r="X277" i="8"/>
  <c r="W277" i="8"/>
  <c r="V277" i="8"/>
  <c r="U277" i="8"/>
  <c r="T277" i="8"/>
  <c r="S277" i="8"/>
  <c r="R277" i="8"/>
  <c r="Q277" i="8"/>
  <c r="P277" i="8"/>
  <c r="O277" i="8"/>
  <c r="N277" i="8"/>
  <c r="M277" i="8"/>
  <c r="L277" i="8"/>
  <c r="K277" i="8"/>
  <c r="J277" i="8"/>
  <c r="I277" i="8"/>
  <c r="H277" i="8"/>
  <c r="G277" i="8"/>
  <c r="F277" i="8"/>
  <c r="E277" i="8"/>
  <c r="D277" i="8"/>
  <c r="AC276" i="8"/>
  <c r="AB276" i="8"/>
  <c r="AA276" i="8"/>
  <c r="Z276" i="8"/>
  <c r="Y276" i="8"/>
  <c r="X276" i="8"/>
  <c r="W276" i="8"/>
  <c r="V276" i="8"/>
  <c r="U276" i="8"/>
  <c r="T276" i="8"/>
  <c r="S276" i="8"/>
  <c r="R276" i="8"/>
  <c r="Q276" i="8"/>
  <c r="P276" i="8"/>
  <c r="O276" i="8"/>
  <c r="N276" i="8"/>
  <c r="M276" i="8"/>
  <c r="L276" i="8"/>
  <c r="K276" i="8"/>
  <c r="J276" i="8"/>
  <c r="I276" i="8"/>
  <c r="H276" i="8"/>
  <c r="G276" i="8"/>
  <c r="F276" i="8"/>
  <c r="E276" i="8"/>
  <c r="D276" i="8"/>
  <c r="AC275" i="8"/>
  <c r="AB275" i="8"/>
  <c r="AA275" i="8"/>
  <c r="Z275" i="8"/>
  <c r="Y275" i="8"/>
  <c r="X275" i="8"/>
  <c r="W275" i="8"/>
  <c r="V275" i="8"/>
  <c r="U275" i="8"/>
  <c r="T275" i="8"/>
  <c r="S275" i="8"/>
  <c r="R275" i="8"/>
  <c r="Q275" i="8"/>
  <c r="P275" i="8"/>
  <c r="O275" i="8"/>
  <c r="N275" i="8"/>
  <c r="M275" i="8"/>
  <c r="L275" i="8"/>
  <c r="K275" i="8"/>
  <c r="J275" i="8"/>
  <c r="I275" i="8"/>
  <c r="H275" i="8"/>
  <c r="G275" i="8"/>
  <c r="F275" i="8"/>
  <c r="E275" i="8"/>
  <c r="D275" i="8"/>
  <c r="AC274" i="8"/>
  <c r="AB274" i="8"/>
  <c r="AA274" i="8"/>
  <c r="Z274" i="8"/>
  <c r="Y274" i="8"/>
  <c r="X274" i="8"/>
  <c r="W274" i="8"/>
  <c r="V274" i="8"/>
  <c r="U274" i="8"/>
  <c r="T274" i="8"/>
  <c r="S274" i="8"/>
  <c r="R274" i="8"/>
  <c r="Q274" i="8"/>
  <c r="P274" i="8"/>
  <c r="O274" i="8"/>
  <c r="N274" i="8"/>
  <c r="M274" i="8"/>
  <c r="L274" i="8"/>
  <c r="K274" i="8"/>
  <c r="J274" i="8"/>
  <c r="I274" i="8"/>
  <c r="H274" i="8"/>
  <c r="G274" i="8"/>
  <c r="F274" i="8"/>
  <c r="E274" i="8"/>
  <c r="D274" i="8"/>
  <c r="AC273" i="8"/>
  <c r="AB273" i="8"/>
  <c r="AA273" i="8"/>
  <c r="Z273" i="8"/>
  <c r="Y273" i="8"/>
  <c r="X273" i="8"/>
  <c r="W273" i="8"/>
  <c r="V273" i="8"/>
  <c r="U273" i="8"/>
  <c r="T273" i="8"/>
  <c r="S273" i="8"/>
  <c r="R273" i="8"/>
  <c r="Q273" i="8"/>
  <c r="P273" i="8"/>
  <c r="O273" i="8"/>
  <c r="N273" i="8"/>
  <c r="M273" i="8"/>
  <c r="L273" i="8"/>
  <c r="K273" i="8"/>
  <c r="J273" i="8"/>
  <c r="I273" i="8"/>
  <c r="H273" i="8"/>
  <c r="G273" i="8"/>
  <c r="F273" i="8"/>
  <c r="E273" i="8"/>
  <c r="D273" i="8"/>
  <c r="AC272" i="8"/>
  <c r="AB272" i="8"/>
  <c r="AA272" i="8"/>
  <c r="Z272" i="8"/>
  <c r="Y272" i="8"/>
  <c r="X272" i="8"/>
  <c r="W272" i="8"/>
  <c r="V272" i="8"/>
  <c r="U272" i="8"/>
  <c r="T272" i="8"/>
  <c r="S272" i="8"/>
  <c r="R272" i="8"/>
  <c r="Q272" i="8"/>
  <c r="P272" i="8"/>
  <c r="O272" i="8"/>
  <c r="N272" i="8"/>
  <c r="M272" i="8"/>
  <c r="L272" i="8"/>
  <c r="K272" i="8"/>
  <c r="J272" i="8"/>
  <c r="I272" i="8"/>
  <c r="H272" i="8"/>
  <c r="G272" i="8"/>
  <c r="F272" i="8"/>
  <c r="E272" i="8"/>
  <c r="D272" i="8"/>
  <c r="AC271" i="8"/>
  <c r="AB271" i="8"/>
  <c r="AA271" i="8"/>
  <c r="Z271" i="8"/>
  <c r="Y271" i="8"/>
  <c r="X271" i="8"/>
  <c r="W271" i="8"/>
  <c r="V271" i="8"/>
  <c r="U271" i="8"/>
  <c r="T271" i="8"/>
  <c r="S271" i="8"/>
  <c r="R271" i="8"/>
  <c r="Q271" i="8"/>
  <c r="P271" i="8"/>
  <c r="O271" i="8"/>
  <c r="N271" i="8"/>
  <c r="M271" i="8"/>
  <c r="L271" i="8"/>
  <c r="K271" i="8"/>
  <c r="J271" i="8"/>
  <c r="I271" i="8"/>
  <c r="H271" i="8"/>
  <c r="G271" i="8"/>
  <c r="F271" i="8"/>
  <c r="E271" i="8"/>
  <c r="D271" i="8"/>
  <c r="AC270" i="8"/>
  <c r="AB270" i="8"/>
  <c r="AA270" i="8"/>
  <c r="Z270" i="8"/>
  <c r="Y270" i="8"/>
  <c r="X270" i="8"/>
  <c r="W270" i="8"/>
  <c r="V270" i="8"/>
  <c r="U270" i="8"/>
  <c r="T270" i="8"/>
  <c r="S270" i="8"/>
  <c r="R270" i="8"/>
  <c r="Q270" i="8"/>
  <c r="P270" i="8"/>
  <c r="O270" i="8"/>
  <c r="N270" i="8"/>
  <c r="M270" i="8"/>
  <c r="L270" i="8"/>
  <c r="K270" i="8"/>
  <c r="J270" i="8"/>
  <c r="I270" i="8"/>
  <c r="H270" i="8"/>
  <c r="G270" i="8"/>
  <c r="F270" i="8"/>
  <c r="E270" i="8"/>
  <c r="D270" i="8"/>
  <c r="AC269" i="8"/>
  <c r="AB269" i="8"/>
  <c r="AA269" i="8"/>
  <c r="Z269" i="8"/>
  <c r="Y269" i="8"/>
  <c r="X269" i="8"/>
  <c r="W269" i="8"/>
  <c r="V269" i="8"/>
  <c r="U269" i="8"/>
  <c r="T269" i="8"/>
  <c r="S269" i="8"/>
  <c r="R269" i="8"/>
  <c r="Q269" i="8"/>
  <c r="P269" i="8"/>
  <c r="O269" i="8"/>
  <c r="N269" i="8"/>
  <c r="M269" i="8"/>
  <c r="L269" i="8"/>
  <c r="K269" i="8"/>
  <c r="J269" i="8"/>
  <c r="I269" i="8"/>
  <c r="H269" i="8"/>
  <c r="G269" i="8"/>
  <c r="F269" i="8"/>
  <c r="E269" i="8"/>
  <c r="D269" i="8"/>
  <c r="AC268" i="8"/>
  <c r="AB268" i="8"/>
  <c r="AA268" i="8"/>
  <c r="Z268" i="8"/>
  <c r="Y268" i="8"/>
  <c r="X268" i="8"/>
  <c r="W268" i="8"/>
  <c r="V268" i="8"/>
  <c r="U268" i="8"/>
  <c r="T268" i="8"/>
  <c r="S268" i="8"/>
  <c r="R268" i="8"/>
  <c r="Q268" i="8"/>
  <c r="P268" i="8"/>
  <c r="O268" i="8"/>
  <c r="N268" i="8"/>
  <c r="M268" i="8"/>
  <c r="L268" i="8"/>
  <c r="K268" i="8"/>
  <c r="J268" i="8"/>
  <c r="I268" i="8"/>
  <c r="H268" i="8"/>
  <c r="G268" i="8"/>
  <c r="F268" i="8"/>
  <c r="E268" i="8"/>
  <c r="D268" i="8"/>
  <c r="AC267" i="8"/>
  <c r="AB267" i="8"/>
  <c r="AA267" i="8"/>
  <c r="Z267" i="8"/>
  <c r="Y267" i="8"/>
  <c r="X267" i="8"/>
  <c r="W267" i="8"/>
  <c r="V267" i="8"/>
  <c r="U267" i="8"/>
  <c r="T267" i="8"/>
  <c r="S267" i="8"/>
  <c r="R267" i="8"/>
  <c r="Q267" i="8"/>
  <c r="P267" i="8"/>
  <c r="O267" i="8"/>
  <c r="N267" i="8"/>
  <c r="M267" i="8"/>
  <c r="L267" i="8"/>
  <c r="K267" i="8"/>
  <c r="J267" i="8"/>
  <c r="I267" i="8"/>
  <c r="H267" i="8"/>
  <c r="G267" i="8"/>
  <c r="F267" i="8"/>
  <c r="E267" i="8"/>
  <c r="D267" i="8"/>
  <c r="AC266" i="8"/>
  <c r="AB266" i="8"/>
  <c r="AA266" i="8"/>
  <c r="Z266" i="8"/>
  <c r="Y266" i="8"/>
  <c r="X266" i="8"/>
  <c r="W266" i="8"/>
  <c r="V266" i="8"/>
  <c r="U266" i="8"/>
  <c r="T266" i="8"/>
  <c r="S266" i="8"/>
  <c r="R266" i="8"/>
  <c r="Q266" i="8"/>
  <c r="P266" i="8"/>
  <c r="O266" i="8"/>
  <c r="N266" i="8"/>
  <c r="M266" i="8"/>
  <c r="L266" i="8"/>
  <c r="K266" i="8"/>
  <c r="J266" i="8"/>
  <c r="I266" i="8"/>
  <c r="H266" i="8"/>
  <c r="G266" i="8"/>
  <c r="F266" i="8"/>
  <c r="E266" i="8"/>
  <c r="D266" i="8"/>
  <c r="AC265" i="8"/>
  <c r="AB265" i="8"/>
  <c r="AA265" i="8"/>
  <c r="Z265" i="8"/>
  <c r="Y265" i="8"/>
  <c r="X265" i="8"/>
  <c r="W265" i="8"/>
  <c r="V265" i="8"/>
  <c r="U265" i="8"/>
  <c r="T265" i="8"/>
  <c r="S265" i="8"/>
  <c r="R265" i="8"/>
  <c r="Q265" i="8"/>
  <c r="P265" i="8"/>
  <c r="O265" i="8"/>
  <c r="N265" i="8"/>
  <c r="M265" i="8"/>
  <c r="L265" i="8"/>
  <c r="K265" i="8"/>
  <c r="J265" i="8"/>
  <c r="I265" i="8"/>
  <c r="H265" i="8"/>
  <c r="G265" i="8"/>
  <c r="F265" i="8"/>
  <c r="E265" i="8"/>
  <c r="D265" i="8"/>
  <c r="AC264" i="8"/>
  <c r="AB264" i="8"/>
  <c r="AA264" i="8"/>
  <c r="Z264" i="8"/>
  <c r="Y264" i="8"/>
  <c r="X264" i="8"/>
  <c r="W264" i="8"/>
  <c r="V264" i="8"/>
  <c r="U264" i="8"/>
  <c r="T264" i="8"/>
  <c r="S264" i="8"/>
  <c r="R264" i="8"/>
  <c r="Q264" i="8"/>
  <c r="P264" i="8"/>
  <c r="O264" i="8"/>
  <c r="N264" i="8"/>
  <c r="M264" i="8"/>
  <c r="L264" i="8"/>
  <c r="K264" i="8"/>
  <c r="J264" i="8"/>
  <c r="I264" i="8"/>
  <c r="H264" i="8"/>
  <c r="G264" i="8"/>
  <c r="F264" i="8"/>
  <c r="E264" i="8"/>
  <c r="D264" i="8"/>
  <c r="AC263" i="8"/>
  <c r="AB263" i="8"/>
  <c r="AA263" i="8"/>
  <c r="Z263" i="8"/>
  <c r="Y263" i="8"/>
  <c r="X263" i="8"/>
  <c r="W263" i="8"/>
  <c r="V263" i="8"/>
  <c r="U263" i="8"/>
  <c r="T263" i="8"/>
  <c r="S263" i="8"/>
  <c r="R263" i="8"/>
  <c r="Q263" i="8"/>
  <c r="P263" i="8"/>
  <c r="O263" i="8"/>
  <c r="N263" i="8"/>
  <c r="M263" i="8"/>
  <c r="L263" i="8"/>
  <c r="K263" i="8"/>
  <c r="J263" i="8"/>
  <c r="I263" i="8"/>
  <c r="H263" i="8"/>
  <c r="G263" i="8"/>
  <c r="F263" i="8"/>
  <c r="E263" i="8"/>
  <c r="D263" i="8"/>
  <c r="AC262" i="8"/>
  <c r="AB262" i="8"/>
  <c r="AA262" i="8"/>
  <c r="Z262" i="8"/>
  <c r="Y262" i="8"/>
  <c r="X262" i="8"/>
  <c r="W262" i="8"/>
  <c r="V262" i="8"/>
  <c r="U262" i="8"/>
  <c r="T262" i="8"/>
  <c r="S262" i="8"/>
  <c r="R262" i="8"/>
  <c r="Q262" i="8"/>
  <c r="P262" i="8"/>
  <c r="O262" i="8"/>
  <c r="N262" i="8"/>
  <c r="M262" i="8"/>
  <c r="L262" i="8"/>
  <c r="K262" i="8"/>
  <c r="J262" i="8"/>
  <c r="I262" i="8"/>
  <c r="H262" i="8"/>
  <c r="G262" i="8"/>
  <c r="F262" i="8"/>
  <c r="E262" i="8"/>
  <c r="D262" i="8"/>
  <c r="AC261" i="8"/>
  <c r="AB261" i="8"/>
  <c r="AA261" i="8"/>
  <c r="Z261" i="8"/>
  <c r="Y261" i="8"/>
  <c r="X261" i="8"/>
  <c r="W261" i="8"/>
  <c r="V261" i="8"/>
  <c r="U261" i="8"/>
  <c r="T261" i="8"/>
  <c r="S261" i="8"/>
  <c r="R261" i="8"/>
  <c r="Q261" i="8"/>
  <c r="P261" i="8"/>
  <c r="O261" i="8"/>
  <c r="N261" i="8"/>
  <c r="M261" i="8"/>
  <c r="L261" i="8"/>
  <c r="K261" i="8"/>
  <c r="J261" i="8"/>
  <c r="I261" i="8"/>
  <c r="H261" i="8"/>
  <c r="G261" i="8"/>
  <c r="F261" i="8"/>
  <c r="E261" i="8"/>
  <c r="D261" i="8"/>
  <c r="AC260" i="8"/>
  <c r="AB260" i="8"/>
  <c r="AA260" i="8"/>
  <c r="Z260" i="8"/>
  <c r="Y260" i="8"/>
  <c r="X260" i="8"/>
  <c r="W260" i="8"/>
  <c r="V260" i="8"/>
  <c r="U260" i="8"/>
  <c r="T260" i="8"/>
  <c r="S260" i="8"/>
  <c r="R260" i="8"/>
  <c r="Q260" i="8"/>
  <c r="P260" i="8"/>
  <c r="O260" i="8"/>
  <c r="N260" i="8"/>
  <c r="M260" i="8"/>
  <c r="L260" i="8"/>
  <c r="K260" i="8"/>
  <c r="J260" i="8"/>
  <c r="I260" i="8"/>
  <c r="H260" i="8"/>
  <c r="G260" i="8"/>
  <c r="F260" i="8"/>
  <c r="E260" i="8"/>
  <c r="D260" i="8"/>
  <c r="AC259" i="8"/>
  <c r="AB259" i="8"/>
  <c r="AA259" i="8"/>
  <c r="Z259" i="8"/>
  <c r="Y259" i="8"/>
  <c r="X259" i="8"/>
  <c r="W259" i="8"/>
  <c r="V259" i="8"/>
  <c r="U259" i="8"/>
  <c r="T259" i="8"/>
  <c r="S259" i="8"/>
  <c r="R259" i="8"/>
  <c r="Q259" i="8"/>
  <c r="P259" i="8"/>
  <c r="O259" i="8"/>
  <c r="N259" i="8"/>
  <c r="M259" i="8"/>
  <c r="L259" i="8"/>
  <c r="K259" i="8"/>
  <c r="J259" i="8"/>
  <c r="I259" i="8"/>
  <c r="H259" i="8"/>
  <c r="G259" i="8"/>
  <c r="F259" i="8"/>
  <c r="E259" i="8"/>
  <c r="D259" i="8"/>
  <c r="AC258" i="8"/>
  <c r="AB258" i="8"/>
  <c r="AA258" i="8"/>
  <c r="Z258" i="8"/>
  <c r="Y258" i="8"/>
  <c r="X258" i="8"/>
  <c r="W258" i="8"/>
  <c r="V258" i="8"/>
  <c r="U258" i="8"/>
  <c r="T258" i="8"/>
  <c r="S258" i="8"/>
  <c r="R258" i="8"/>
  <c r="Q258" i="8"/>
  <c r="P258" i="8"/>
  <c r="O258" i="8"/>
  <c r="N258" i="8"/>
  <c r="M258" i="8"/>
  <c r="L258" i="8"/>
  <c r="K258" i="8"/>
  <c r="J258" i="8"/>
  <c r="I258" i="8"/>
  <c r="H258" i="8"/>
  <c r="G258" i="8"/>
  <c r="F258" i="8"/>
  <c r="E258" i="8"/>
  <c r="D258" i="8"/>
  <c r="AC257" i="8"/>
  <c r="AB257" i="8"/>
  <c r="AA257" i="8"/>
  <c r="Z257" i="8"/>
  <c r="Y257" i="8"/>
  <c r="X257" i="8"/>
  <c r="W257" i="8"/>
  <c r="V257" i="8"/>
  <c r="U257" i="8"/>
  <c r="T257" i="8"/>
  <c r="S257" i="8"/>
  <c r="R257" i="8"/>
  <c r="Q257" i="8"/>
  <c r="P257" i="8"/>
  <c r="O257" i="8"/>
  <c r="N257" i="8"/>
  <c r="M257" i="8"/>
  <c r="L257" i="8"/>
  <c r="K257" i="8"/>
  <c r="J257" i="8"/>
  <c r="I257" i="8"/>
  <c r="H257" i="8"/>
  <c r="G257" i="8"/>
  <c r="F257" i="8"/>
  <c r="E257" i="8"/>
  <c r="D257" i="8"/>
  <c r="AC256" i="8"/>
  <c r="AB256" i="8"/>
  <c r="AA256" i="8"/>
  <c r="Z256" i="8"/>
  <c r="Y256" i="8"/>
  <c r="X256" i="8"/>
  <c r="W256" i="8"/>
  <c r="V256" i="8"/>
  <c r="U256" i="8"/>
  <c r="T256" i="8"/>
  <c r="S256" i="8"/>
  <c r="R256" i="8"/>
  <c r="Q256" i="8"/>
  <c r="P256" i="8"/>
  <c r="O256" i="8"/>
  <c r="N256" i="8"/>
  <c r="M256" i="8"/>
  <c r="L256" i="8"/>
  <c r="K256" i="8"/>
  <c r="J256" i="8"/>
  <c r="I256" i="8"/>
  <c r="H256" i="8"/>
  <c r="G256" i="8"/>
  <c r="F256" i="8"/>
  <c r="E256" i="8"/>
  <c r="D256" i="8"/>
  <c r="AC255" i="8"/>
  <c r="AB255" i="8"/>
  <c r="AA255" i="8"/>
  <c r="Z255" i="8"/>
  <c r="Y255" i="8"/>
  <c r="X255" i="8"/>
  <c r="W255" i="8"/>
  <c r="V255" i="8"/>
  <c r="U255" i="8"/>
  <c r="T255" i="8"/>
  <c r="S255" i="8"/>
  <c r="R255" i="8"/>
  <c r="Q255" i="8"/>
  <c r="P255" i="8"/>
  <c r="O255" i="8"/>
  <c r="N255" i="8"/>
  <c r="M255" i="8"/>
  <c r="L255" i="8"/>
  <c r="K255" i="8"/>
  <c r="J255" i="8"/>
  <c r="I255" i="8"/>
  <c r="H255" i="8"/>
  <c r="G255" i="8"/>
  <c r="F255" i="8"/>
  <c r="E255" i="8"/>
  <c r="D255" i="8"/>
  <c r="AC254" i="8"/>
  <c r="AB254" i="8"/>
  <c r="AA254" i="8"/>
  <c r="Z254" i="8"/>
  <c r="Y254" i="8"/>
  <c r="X254" i="8"/>
  <c r="W254" i="8"/>
  <c r="V254" i="8"/>
  <c r="U254" i="8"/>
  <c r="T254" i="8"/>
  <c r="S254" i="8"/>
  <c r="R254" i="8"/>
  <c r="Q254" i="8"/>
  <c r="P254" i="8"/>
  <c r="O254" i="8"/>
  <c r="N254" i="8"/>
  <c r="M254" i="8"/>
  <c r="L254" i="8"/>
  <c r="K254" i="8"/>
  <c r="J254" i="8"/>
  <c r="I254" i="8"/>
  <c r="H254" i="8"/>
  <c r="G254" i="8"/>
  <c r="F254" i="8"/>
  <c r="E254" i="8"/>
  <c r="D254" i="8"/>
  <c r="AC253" i="8"/>
  <c r="AB253" i="8"/>
  <c r="AA253" i="8"/>
  <c r="Z253" i="8"/>
  <c r="Y253" i="8"/>
  <c r="X253" i="8"/>
  <c r="W253" i="8"/>
  <c r="V253" i="8"/>
  <c r="U253" i="8"/>
  <c r="T253" i="8"/>
  <c r="S253" i="8"/>
  <c r="R253" i="8"/>
  <c r="Q253" i="8"/>
  <c r="P253" i="8"/>
  <c r="O253" i="8"/>
  <c r="N253" i="8"/>
  <c r="M253" i="8"/>
  <c r="L253" i="8"/>
  <c r="K253" i="8"/>
  <c r="J253" i="8"/>
  <c r="I253" i="8"/>
  <c r="H253" i="8"/>
  <c r="G253" i="8"/>
  <c r="F253" i="8"/>
  <c r="E253" i="8"/>
  <c r="D253" i="8"/>
  <c r="AC252" i="8"/>
  <c r="AB252" i="8"/>
  <c r="AA252" i="8"/>
  <c r="Z252" i="8"/>
  <c r="Y252" i="8"/>
  <c r="X252" i="8"/>
  <c r="W252" i="8"/>
  <c r="V252" i="8"/>
  <c r="U252" i="8"/>
  <c r="T252" i="8"/>
  <c r="S252" i="8"/>
  <c r="R252" i="8"/>
  <c r="Q252" i="8"/>
  <c r="P252" i="8"/>
  <c r="O252" i="8"/>
  <c r="N252" i="8"/>
  <c r="M252" i="8"/>
  <c r="L252" i="8"/>
  <c r="K252" i="8"/>
  <c r="J252" i="8"/>
  <c r="I252" i="8"/>
  <c r="H252" i="8"/>
  <c r="G252" i="8"/>
  <c r="F252" i="8"/>
  <c r="E252" i="8"/>
  <c r="D252" i="8"/>
  <c r="AC251" i="8"/>
  <c r="AB251" i="8"/>
  <c r="AA251" i="8"/>
  <c r="Z251" i="8"/>
  <c r="Y251" i="8"/>
  <c r="X251" i="8"/>
  <c r="W251" i="8"/>
  <c r="V251" i="8"/>
  <c r="U251" i="8"/>
  <c r="T251" i="8"/>
  <c r="S251" i="8"/>
  <c r="R251" i="8"/>
  <c r="Q251" i="8"/>
  <c r="P251" i="8"/>
  <c r="O251" i="8"/>
  <c r="N251" i="8"/>
  <c r="M251" i="8"/>
  <c r="L251" i="8"/>
  <c r="K251" i="8"/>
  <c r="J251" i="8"/>
  <c r="I251" i="8"/>
  <c r="H251" i="8"/>
  <c r="G251" i="8"/>
  <c r="F251" i="8"/>
  <c r="E251" i="8"/>
  <c r="D251" i="8"/>
  <c r="AC250" i="8"/>
  <c r="AB250" i="8"/>
  <c r="AA250" i="8"/>
  <c r="Z250" i="8"/>
  <c r="Y250" i="8"/>
  <c r="X250" i="8"/>
  <c r="W250" i="8"/>
  <c r="V250" i="8"/>
  <c r="U250" i="8"/>
  <c r="T250" i="8"/>
  <c r="S250" i="8"/>
  <c r="R250" i="8"/>
  <c r="Q250" i="8"/>
  <c r="P250" i="8"/>
  <c r="O250" i="8"/>
  <c r="N250" i="8"/>
  <c r="M250" i="8"/>
  <c r="L250" i="8"/>
  <c r="K250" i="8"/>
  <c r="J250" i="8"/>
  <c r="I250" i="8"/>
  <c r="H250" i="8"/>
  <c r="G250" i="8"/>
  <c r="F250" i="8"/>
  <c r="E250" i="8"/>
  <c r="D250" i="8"/>
  <c r="AC249" i="8"/>
  <c r="AB249" i="8"/>
  <c r="AA249" i="8"/>
  <c r="Z249" i="8"/>
  <c r="Y249" i="8"/>
  <c r="X249" i="8"/>
  <c r="W249" i="8"/>
  <c r="V249" i="8"/>
  <c r="U249" i="8"/>
  <c r="T249" i="8"/>
  <c r="S249" i="8"/>
  <c r="R249" i="8"/>
  <c r="Q249" i="8"/>
  <c r="P249" i="8"/>
  <c r="O249" i="8"/>
  <c r="N249" i="8"/>
  <c r="M249" i="8"/>
  <c r="L249" i="8"/>
  <c r="K249" i="8"/>
  <c r="J249" i="8"/>
  <c r="I249" i="8"/>
  <c r="H249" i="8"/>
  <c r="G249" i="8"/>
  <c r="F249" i="8"/>
  <c r="E249" i="8"/>
  <c r="D249" i="8"/>
  <c r="AC248" i="8"/>
  <c r="AB248" i="8"/>
  <c r="AA248" i="8"/>
  <c r="Z248" i="8"/>
  <c r="Y248" i="8"/>
  <c r="X248" i="8"/>
  <c r="W248" i="8"/>
  <c r="V248" i="8"/>
  <c r="U248" i="8"/>
  <c r="T248" i="8"/>
  <c r="S248" i="8"/>
  <c r="R248" i="8"/>
  <c r="Q248" i="8"/>
  <c r="P248" i="8"/>
  <c r="O248" i="8"/>
  <c r="N248" i="8"/>
  <c r="M248" i="8"/>
  <c r="L248" i="8"/>
  <c r="K248" i="8"/>
  <c r="J248" i="8"/>
  <c r="I248" i="8"/>
  <c r="H248" i="8"/>
  <c r="G248" i="8"/>
  <c r="F248" i="8"/>
  <c r="E248" i="8"/>
  <c r="D248" i="8"/>
  <c r="AC247" i="8"/>
  <c r="AB247" i="8"/>
  <c r="AA247" i="8"/>
  <c r="Z247" i="8"/>
  <c r="Y247" i="8"/>
  <c r="X247" i="8"/>
  <c r="W247" i="8"/>
  <c r="V247" i="8"/>
  <c r="U247" i="8"/>
  <c r="T247" i="8"/>
  <c r="S247" i="8"/>
  <c r="R247" i="8"/>
  <c r="Q247" i="8"/>
  <c r="P247" i="8"/>
  <c r="O247" i="8"/>
  <c r="N247" i="8"/>
  <c r="M247" i="8"/>
  <c r="L247" i="8"/>
  <c r="K247" i="8"/>
  <c r="J247" i="8"/>
  <c r="I247" i="8"/>
  <c r="H247" i="8"/>
  <c r="G247" i="8"/>
  <c r="F247" i="8"/>
  <c r="E247" i="8"/>
  <c r="D247" i="8"/>
  <c r="AC246" i="8"/>
  <c r="AB246" i="8"/>
  <c r="AA246" i="8"/>
  <c r="Z246" i="8"/>
  <c r="Y246" i="8"/>
  <c r="X246" i="8"/>
  <c r="W246" i="8"/>
  <c r="V246" i="8"/>
  <c r="U246" i="8"/>
  <c r="T246" i="8"/>
  <c r="S246" i="8"/>
  <c r="R246" i="8"/>
  <c r="Q246" i="8"/>
  <c r="P246" i="8"/>
  <c r="O246" i="8"/>
  <c r="N246" i="8"/>
  <c r="M246" i="8"/>
  <c r="L246" i="8"/>
  <c r="K246" i="8"/>
  <c r="J246" i="8"/>
  <c r="I246" i="8"/>
  <c r="H246" i="8"/>
  <c r="G246" i="8"/>
  <c r="F246" i="8"/>
  <c r="E246" i="8"/>
  <c r="D246" i="8"/>
  <c r="AC245" i="8"/>
  <c r="AB245" i="8"/>
  <c r="AA245" i="8"/>
  <c r="Z245" i="8"/>
  <c r="Y245" i="8"/>
  <c r="X245" i="8"/>
  <c r="W245" i="8"/>
  <c r="V245" i="8"/>
  <c r="U245" i="8"/>
  <c r="T245" i="8"/>
  <c r="S245" i="8"/>
  <c r="R245" i="8"/>
  <c r="Q245" i="8"/>
  <c r="P245" i="8"/>
  <c r="O245" i="8"/>
  <c r="N245" i="8"/>
  <c r="M245" i="8"/>
  <c r="L245" i="8"/>
  <c r="K245" i="8"/>
  <c r="J245" i="8"/>
  <c r="I245" i="8"/>
  <c r="H245" i="8"/>
  <c r="G245" i="8"/>
  <c r="F245" i="8"/>
  <c r="E245" i="8"/>
  <c r="D245" i="8"/>
  <c r="AC244" i="8"/>
  <c r="AB244" i="8"/>
  <c r="AA244" i="8"/>
  <c r="Z244" i="8"/>
  <c r="Y244" i="8"/>
  <c r="X244" i="8"/>
  <c r="W244" i="8"/>
  <c r="V244" i="8"/>
  <c r="U244" i="8"/>
  <c r="T244" i="8"/>
  <c r="S244" i="8"/>
  <c r="R244" i="8"/>
  <c r="Q244" i="8"/>
  <c r="P244" i="8"/>
  <c r="O244" i="8"/>
  <c r="N244" i="8"/>
  <c r="M244" i="8"/>
  <c r="L244" i="8"/>
  <c r="K244" i="8"/>
  <c r="J244" i="8"/>
  <c r="I244" i="8"/>
  <c r="H244" i="8"/>
  <c r="G244" i="8"/>
  <c r="F244" i="8"/>
  <c r="E244" i="8"/>
  <c r="D244" i="8"/>
  <c r="AC243" i="8"/>
  <c r="AB243" i="8"/>
  <c r="AA243" i="8"/>
  <c r="Z243" i="8"/>
  <c r="Y243" i="8"/>
  <c r="X243" i="8"/>
  <c r="W243" i="8"/>
  <c r="V243" i="8"/>
  <c r="U243" i="8"/>
  <c r="T243" i="8"/>
  <c r="S243" i="8"/>
  <c r="R243" i="8"/>
  <c r="Q243" i="8"/>
  <c r="P243" i="8"/>
  <c r="O243" i="8"/>
  <c r="N243" i="8"/>
  <c r="M243" i="8"/>
  <c r="L243" i="8"/>
  <c r="K243" i="8"/>
  <c r="J243" i="8"/>
  <c r="I243" i="8"/>
  <c r="H243" i="8"/>
  <c r="G243" i="8"/>
  <c r="F243" i="8"/>
  <c r="E243" i="8"/>
  <c r="D243" i="8"/>
  <c r="AC242" i="8"/>
  <c r="AB242" i="8"/>
  <c r="AA242" i="8"/>
  <c r="Z242" i="8"/>
  <c r="Y242" i="8"/>
  <c r="X242" i="8"/>
  <c r="W242" i="8"/>
  <c r="V242" i="8"/>
  <c r="U242" i="8"/>
  <c r="T242" i="8"/>
  <c r="S242" i="8"/>
  <c r="R242" i="8"/>
  <c r="Q242" i="8"/>
  <c r="P242" i="8"/>
  <c r="O242" i="8"/>
  <c r="N242" i="8"/>
  <c r="M242" i="8"/>
  <c r="L242" i="8"/>
  <c r="K242" i="8"/>
  <c r="J242" i="8"/>
  <c r="I242" i="8"/>
  <c r="H242" i="8"/>
  <c r="G242" i="8"/>
  <c r="F242" i="8"/>
  <c r="E242" i="8"/>
  <c r="D242" i="8"/>
  <c r="AC241" i="8"/>
  <c r="AB241" i="8"/>
  <c r="AA241" i="8"/>
  <c r="Z241" i="8"/>
  <c r="Y241" i="8"/>
  <c r="X241" i="8"/>
  <c r="W241" i="8"/>
  <c r="V241" i="8"/>
  <c r="U241" i="8"/>
  <c r="T241" i="8"/>
  <c r="S241" i="8"/>
  <c r="R241" i="8"/>
  <c r="Q241" i="8"/>
  <c r="P241" i="8"/>
  <c r="O241" i="8"/>
  <c r="N241" i="8"/>
  <c r="M241" i="8"/>
  <c r="L241" i="8"/>
  <c r="K241" i="8"/>
  <c r="J241" i="8"/>
  <c r="I241" i="8"/>
  <c r="H241" i="8"/>
  <c r="G241" i="8"/>
  <c r="F241" i="8"/>
  <c r="E241" i="8"/>
  <c r="D241" i="8"/>
  <c r="AC240" i="8"/>
  <c r="AB240" i="8"/>
  <c r="AA240" i="8"/>
  <c r="Z240" i="8"/>
  <c r="Y240" i="8"/>
  <c r="X240" i="8"/>
  <c r="W240" i="8"/>
  <c r="V240" i="8"/>
  <c r="U240" i="8"/>
  <c r="T240" i="8"/>
  <c r="S240" i="8"/>
  <c r="R240" i="8"/>
  <c r="Q240" i="8"/>
  <c r="P240" i="8"/>
  <c r="O240" i="8"/>
  <c r="N240" i="8"/>
  <c r="M240" i="8"/>
  <c r="L240" i="8"/>
  <c r="K240" i="8"/>
  <c r="J240" i="8"/>
  <c r="I240" i="8"/>
  <c r="H240" i="8"/>
  <c r="G240" i="8"/>
  <c r="F240" i="8"/>
  <c r="E240" i="8"/>
  <c r="D240" i="8"/>
  <c r="AC239" i="8"/>
  <c r="AB239" i="8"/>
  <c r="AA239" i="8"/>
  <c r="Z239" i="8"/>
  <c r="Y239" i="8"/>
  <c r="X239" i="8"/>
  <c r="W239" i="8"/>
  <c r="V239" i="8"/>
  <c r="U239" i="8"/>
  <c r="T239" i="8"/>
  <c r="S239" i="8"/>
  <c r="R239" i="8"/>
  <c r="Q239" i="8"/>
  <c r="P239" i="8"/>
  <c r="O239" i="8"/>
  <c r="N239" i="8"/>
  <c r="M239" i="8"/>
  <c r="L239" i="8"/>
  <c r="K239" i="8"/>
  <c r="J239" i="8"/>
  <c r="I239" i="8"/>
  <c r="H239" i="8"/>
  <c r="G239" i="8"/>
  <c r="F239" i="8"/>
  <c r="E239" i="8"/>
  <c r="D239" i="8"/>
  <c r="AC238" i="8"/>
  <c r="AB238" i="8"/>
  <c r="AA238" i="8"/>
  <c r="Z238" i="8"/>
  <c r="Y238" i="8"/>
  <c r="X238" i="8"/>
  <c r="W238" i="8"/>
  <c r="V238" i="8"/>
  <c r="U238" i="8"/>
  <c r="T238" i="8"/>
  <c r="S238" i="8"/>
  <c r="R238" i="8"/>
  <c r="Q238" i="8"/>
  <c r="P238" i="8"/>
  <c r="O238" i="8"/>
  <c r="N238" i="8"/>
  <c r="M238" i="8"/>
  <c r="L238" i="8"/>
  <c r="K238" i="8"/>
  <c r="J238" i="8"/>
  <c r="I238" i="8"/>
  <c r="H238" i="8"/>
  <c r="G238" i="8"/>
  <c r="F238" i="8"/>
  <c r="E238" i="8"/>
  <c r="D238" i="8"/>
  <c r="AC237" i="8"/>
  <c r="AB237" i="8"/>
  <c r="AA237" i="8"/>
  <c r="Z237" i="8"/>
  <c r="Y237" i="8"/>
  <c r="X237" i="8"/>
  <c r="W237" i="8"/>
  <c r="V237" i="8"/>
  <c r="U237" i="8"/>
  <c r="T237" i="8"/>
  <c r="S237" i="8"/>
  <c r="R237" i="8"/>
  <c r="Q237" i="8"/>
  <c r="P237" i="8"/>
  <c r="O237" i="8"/>
  <c r="N237" i="8"/>
  <c r="M237" i="8"/>
  <c r="L237" i="8"/>
  <c r="K237" i="8"/>
  <c r="J237" i="8"/>
  <c r="I237" i="8"/>
  <c r="H237" i="8"/>
  <c r="G237" i="8"/>
  <c r="F237" i="8"/>
  <c r="E237" i="8"/>
  <c r="D237" i="8"/>
  <c r="AC236" i="8"/>
  <c r="AB236" i="8"/>
  <c r="AA236" i="8"/>
  <c r="Z236" i="8"/>
  <c r="Y236" i="8"/>
  <c r="X236" i="8"/>
  <c r="W236" i="8"/>
  <c r="V236" i="8"/>
  <c r="U236" i="8"/>
  <c r="T236" i="8"/>
  <c r="S236" i="8"/>
  <c r="R236" i="8"/>
  <c r="Q236" i="8"/>
  <c r="P236" i="8"/>
  <c r="O236" i="8"/>
  <c r="N236" i="8"/>
  <c r="M236" i="8"/>
  <c r="L236" i="8"/>
  <c r="K236" i="8"/>
  <c r="J236" i="8"/>
  <c r="I236" i="8"/>
  <c r="H236" i="8"/>
  <c r="G236" i="8"/>
  <c r="F236" i="8"/>
  <c r="E236" i="8"/>
  <c r="D236" i="8"/>
  <c r="AC235" i="8"/>
  <c r="AB235" i="8"/>
  <c r="AA235" i="8"/>
  <c r="Z235" i="8"/>
  <c r="Y235" i="8"/>
  <c r="X235" i="8"/>
  <c r="W235" i="8"/>
  <c r="V235" i="8"/>
  <c r="U235" i="8"/>
  <c r="T235" i="8"/>
  <c r="S235" i="8"/>
  <c r="R235" i="8"/>
  <c r="Q235" i="8"/>
  <c r="P235" i="8"/>
  <c r="O235" i="8"/>
  <c r="N235" i="8"/>
  <c r="M235" i="8"/>
  <c r="L235" i="8"/>
  <c r="K235" i="8"/>
  <c r="J235" i="8"/>
  <c r="I235" i="8"/>
  <c r="H235" i="8"/>
  <c r="G235" i="8"/>
  <c r="F235" i="8"/>
  <c r="E235" i="8"/>
  <c r="D235" i="8"/>
  <c r="AC234" i="8"/>
  <c r="AB234" i="8"/>
  <c r="AA234" i="8"/>
  <c r="Z234" i="8"/>
  <c r="Y234" i="8"/>
  <c r="X234" i="8"/>
  <c r="W234" i="8"/>
  <c r="V234" i="8"/>
  <c r="U234" i="8"/>
  <c r="T234" i="8"/>
  <c r="S234" i="8"/>
  <c r="R234" i="8"/>
  <c r="Q234" i="8"/>
  <c r="P234" i="8"/>
  <c r="O234" i="8"/>
  <c r="N234" i="8"/>
  <c r="M234" i="8"/>
  <c r="L234" i="8"/>
  <c r="K234" i="8"/>
  <c r="J234" i="8"/>
  <c r="I234" i="8"/>
  <c r="H234" i="8"/>
  <c r="G234" i="8"/>
  <c r="F234" i="8"/>
  <c r="E234" i="8"/>
  <c r="D234" i="8"/>
  <c r="AC233" i="8"/>
  <c r="AB233" i="8"/>
  <c r="AA233" i="8"/>
  <c r="Z233" i="8"/>
  <c r="Y233" i="8"/>
  <c r="X233" i="8"/>
  <c r="W233" i="8"/>
  <c r="V233" i="8"/>
  <c r="U233" i="8"/>
  <c r="T233" i="8"/>
  <c r="S233" i="8"/>
  <c r="R233" i="8"/>
  <c r="Q233" i="8"/>
  <c r="P233" i="8"/>
  <c r="O233" i="8"/>
  <c r="N233" i="8"/>
  <c r="M233" i="8"/>
  <c r="L233" i="8"/>
  <c r="K233" i="8"/>
  <c r="J233" i="8"/>
  <c r="I233" i="8"/>
  <c r="H233" i="8"/>
  <c r="G233" i="8"/>
  <c r="F233" i="8"/>
  <c r="E233" i="8"/>
  <c r="D233" i="8"/>
  <c r="AC232" i="8"/>
  <c r="AB232" i="8"/>
  <c r="AA232" i="8"/>
  <c r="Z232" i="8"/>
  <c r="Y232" i="8"/>
  <c r="X232" i="8"/>
  <c r="W232" i="8"/>
  <c r="V232" i="8"/>
  <c r="U232" i="8"/>
  <c r="T232" i="8"/>
  <c r="S232" i="8"/>
  <c r="R232" i="8"/>
  <c r="Q232" i="8"/>
  <c r="P232" i="8"/>
  <c r="O232" i="8"/>
  <c r="N232" i="8"/>
  <c r="M232" i="8"/>
  <c r="L232" i="8"/>
  <c r="K232" i="8"/>
  <c r="J232" i="8"/>
  <c r="I232" i="8"/>
  <c r="H232" i="8"/>
  <c r="G232" i="8"/>
  <c r="F232" i="8"/>
  <c r="E232" i="8"/>
  <c r="D232" i="8"/>
  <c r="AC231" i="8"/>
  <c r="AB231" i="8"/>
  <c r="AA231" i="8"/>
  <c r="Z231" i="8"/>
  <c r="Y231" i="8"/>
  <c r="X231" i="8"/>
  <c r="W231" i="8"/>
  <c r="V231" i="8"/>
  <c r="U231" i="8"/>
  <c r="T231" i="8"/>
  <c r="S231" i="8"/>
  <c r="R231" i="8"/>
  <c r="Q231" i="8"/>
  <c r="P231" i="8"/>
  <c r="O231" i="8"/>
  <c r="N231" i="8"/>
  <c r="M231" i="8"/>
  <c r="L231" i="8"/>
  <c r="K231" i="8"/>
  <c r="J231" i="8"/>
  <c r="I231" i="8"/>
  <c r="H231" i="8"/>
  <c r="G231" i="8"/>
  <c r="F231" i="8"/>
  <c r="E231" i="8"/>
  <c r="D231" i="8"/>
  <c r="AC230" i="8"/>
  <c r="AB230" i="8"/>
  <c r="AA230" i="8"/>
  <c r="Z230" i="8"/>
  <c r="Y230" i="8"/>
  <c r="X230" i="8"/>
  <c r="W230" i="8"/>
  <c r="V230" i="8"/>
  <c r="U230" i="8"/>
  <c r="T230" i="8"/>
  <c r="S230" i="8"/>
  <c r="R230" i="8"/>
  <c r="Q230" i="8"/>
  <c r="P230" i="8"/>
  <c r="O230" i="8"/>
  <c r="N230" i="8"/>
  <c r="M230" i="8"/>
  <c r="L230" i="8"/>
  <c r="K230" i="8"/>
  <c r="J230" i="8"/>
  <c r="I230" i="8"/>
  <c r="H230" i="8"/>
  <c r="G230" i="8"/>
  <c r="F230" i="8"/>
  <c r="E230" i="8"/>
  <c r="D230" i="8"/>
  <c r="AC229" i="8"/>
  <c r="AB229" i="8"/>
  <c r="AA229" i="8"/>
  <c r="Z229" i="8"/>
  <c r="Y229" i="8"/>
  <c r="X229" i="8"/>
  <c r="W229" i="8"/>
  <c r="V229" i="8"/>
  <c r="U229" i="8"/>
  <c r="T229" i="8"/>
  <c r="S229" i="8"/>
  <c r="R229" i="8"/>
  <c r="Q229" i="8"/>
  <c r="P229" i="8"/>
  <c r="O229" i="8"/>
  <c r="N229" i="8"/>
  <c r="M229" i="8"/>
  <c r="L229" i="8"/>
  <c r="K229" i="8"/>
  <c r="J229" i="8"/>
  <c r="I229" i="8"/>
  <c r="H229" i="8"/>
  <c r="G229" i="8"/>
  <c r="F229" i="8"/>
  <c r="E229" i="8"/>
  <c r="D229" i="8"/>
  <c r="AC228" i="8"/>
  <c r="AB228" i="8"/>
  <c r="AA228" i="8"/>
  <c r="Z228" i="8"/>
  <c r="Y228" i="8"/>
  <c r="X228" i="8"/>
  <c r="W228" i="8"/>
  <c r="V228" i="8"/>
  <c r="U228" i="8"/>
  <c r="T228" i="8"/>
  <c r="S228" i="8"/>
  <c r="R228" i="8"/>
  <c r="Q228" i="8"/>
  <c r="P228" i="8"/>
  <c r="O228" i="8"/>
  <c r="N228" i="8"/>
  <c r="M228" i="8"/>
  <c r="L228" i="8"/>
  <c r="K228" i="8"/>
  <c r="J228" i="8"/>
  <c r="I228" i="8"/>
  <c r="H228" i="8"/>
  <c r="G228" i="8"/>
  <c r="F228" i="8"/>
  <c r="E228" i="8"/>
  <c r="D228" i="8"/>
  <c r="AC227" i="8"/>
  <c r="AB227" i="8"/>
  <c r="AA227" i="8"/>
  <c r="Z227" i="8"/>
  <c r="Y227" i="8"/>
  <c r="X227" i="8"/>
  <c r="W227" i="8"/>
  <c r="V227" i="8"/>
  <c r="U227" i="8"/>
  <c r="T227" i="8"/>
  <c r="S227" i="8"/>
  <c r="R227" i="8"/>
  <c r="Q227" i="8"/>
  <c r="P227" i="8"/>
  <c r="O227" i="8"/>
  <c r="N227" i="8"/>
  <c r="M227" i="8"/>
  <c r="L227" i="8"/>
  <c r="K227" i="8"/>
  <c r="J227" i="8"/>
  <c r="I227" i="8"/>
  <c r="H227" i="8"/>
  <c r="G227" i="8"/>
  <c r="F227" i="8"/>
  <c r="E227" i="8"/>
  <c r="D227" i="8"/>
  <c r="AC226" i="8"/>
  <c r="AB226" i="8"/>
  <c r="AA226" i="8"/>
  <c r="Z226" i="8"/>
  <c r="Y226" i="8"/>
  <c r="X226" i="8"/>
  <c r="W226" i="8"/>
  <c r="V226" i="8"/>
  <c r="U226" i="8"/>
  <c r="T226" i="8"/>
  <c r="S226" i="8"/>
  <c r="R226" i="8"/>
  <c r="Q226" i="8"/>
  <c r="P226" i="8"/>
  <c r="O226" i="8"/>
  <c r="N226" i="8"/>
  <c r="M226" i="8"/>
  <c r="L226" i="8"/>
  <c r="K226" i="8"/>
  <c r="J226" i="8"/>
  <c r="I226" i="8"/>
  <c r="H226" i="8"/>
  <c r="G226" i="8"/>
  <c r="F226" i="8"/>
  <c r="E226" i="8"/>
  <c r="D226" i="8"/>
  <c r="AC225" i="8"/>
  <c r="AB225" i="8"/>
  <c r="AA225" i="8"/>
  <c r="Z225" i="8"/>
  <c r="Y225" i="8"/>
  <c r="X225" i="8"/>
  <c r="W225" i="8"/>
  <c r="V225" i="8"/>
  <c r="U225" i="8"/>
  <c r="T225" i="8"/>
  <c r="S225" i="8"/>
  <c r="R225" i="8"/>
  <c r="Q225" i="8"/>
  <c r="P225" i="8"/>
  <c r="O225" i="8"/>
  <c r="N225" i="8"/>
  <c r="M225" i="8"/>
  <c r="L225" i="8"/>
  <c r="K225" i="8"/>
  <c r="J225" i="8"/>
  <c r="I225" i="8"/>
  <c r="H225" i="8"/>
  <c r="G225" i="8"/>
  <c r="F225" i="8"/>
  <c r="E225" i="8"/>
  <c r="D225" i="8"/>
  <c r="AC224" i="8"/>
  <c r="AB224" i="8"/>
  <c r="AA224" i="8"/>
  <c r="Z224" i="8"/>
  <c r="Y224" i="8"/>
  <c r="X224" i="8"/>
  <c r="W224" i="8"/>
  <c r="V224" i="8"/>
  <c r="U224" i="8"/>
  <c r="T224" i="8"/>
  <c r="S224" i="8"/>
  <c r="R224" i="8"/>
  <c r="Q224" i="8"/>
  <c r="P224" i="8"/>
  <c r="O224" i="8"/>
  <c r="N224" i="8"/>
  <c r="M224" i="8"/>
  <c r="L224" i="8"/>
  <c r="K224" i="8"/>
  <c r="J224" i="8"/>
  <c r="I224" i="8"/>
  <c r="H224" i="8"/>
  <c r="G224" i="8"/>
  <c r="F224" i="8"/>
  <c r="E224" i="8"/>
  <c r="D224" i="8"/>
  <c r="AC223" i="8"/>
  <c r="AB223" i="8"/>
  <c r="AA223" i="8"/>
  <c r="Z223" i="8"/>
  <c r="Y223" i="8"/>
  <c r="X223" i="8"/>
  <c r="W223" i="8"/>
  <c r="V223" i="8"/>
  <c r="U223" i="8"/>
  <c r="T223" i="8"/>
  <c r="S223" i="8"/>
  <c r="R223" i="8"/>
  <c r="Q223" i="8"/>
  <c r="P223" i="8"/>
  <c r="O223" i="8"/>
  <c r="N223" i="8"/>
  <c r="M223" i="8"/>
  <c r="L223" i="8"/>
  <c r="K223" i="8"/>
  <c r="J223" i="8"/>
  <c r="I223" i="8"/>
  <c r="H223" i="8"/>
  <c r="G223" i="8"/>
  <c r="F223" i="8"/>
  <c r="E223" i="8"/>
  <c r="D223" i="8"/>
  <c r="AC222" i="8"/>
  <c r="AB222" i="8"/>
  <c r="AA222" i="8"/>
  <c r="Z222" i="8"/>
  <c r="Y222" i="8"/>
  <c r="X222" i="8"/>
  <c r="W222" i="8"/>
  <c r="V222" i="8"/>
  <c r="U222" i="8"/>
  <c r="T222" i="8"/>
  <c r="S222" i="8"/>
  <c r="R222" i="8"/>
  <c r="Q222" i="8"/>
  <c r="P222" i="8"/>
  <c r="O222" i="8"/>
  <c r="N222" i="8"/>
  <c r="M222" i="8"/>
  <c r="L222" i="8"/>
  <c r="K222" i="8"/>
  <c r="J222" i="8"/>
  <c r="I222" i="8"/>
  <c r="H222" i="8"/>
  <c r="G222" i="8"/>
  <c r="F222" i="8"/>
  <c r="E222" i="8"/>
  <c r="D222" i="8"/>
  <c r="AC221" i="8"/>
  <c r="AB221" i="8"/>
  <c r="AA221" i="8"/>
  <c r="Z221" i="8"/>
  <c r="Y221" i="8"/>
  <c r="X221" i="8"/>
  <c r="W221" i="8"/>
  <c r="V221" i="8"/>
  <c r="U221" i="8"/>
  <c r="T221" i="8"/>
  <c r="S221" i="8"/>
  <c r="R221" i="8"/>
  <c r="Q221" i="8"/>
  <c r="P221" i="8"/>
  <c r="O221" i="8"/>
  <c r="N221" i="8"/>
  <c r="M221" i="8"/>
  <c r="L221" i="8"/>
  <c r="K221" i="8"/>
  <c r="J221" i="8"/>
  <c r="I221" i="8"/>
  <c r="H221" i="8"/>
  <c r="G221" i="8"/>
  <c r="F221" i="8"/>
  <c r="E221" i="8"/>
  <c r="D221" i="8"/>
  <c r="AC220" i="8"/>
  <c r="AB220" i="8"/>
  <c r="AA220" i="8"/>
  <c r="Z220" i="8"/>
  <c r="Y220" i="8"/>
  <c r="X220" i="8"/>
  <c r="W220" i="8"/>
  <c r="V220" i="8"/>
  <c r="U220" i="8"/>
  <c r="T220" i="8"/>
  <c r="S220" i="8"/>
  <c r="R220" i="8"/>
  <c r="Q220" i="8"/>
  <c r="P220" i="8"/>
  <c r="O220" i="8"/>
  <c r="N220" i="8"/>
  <c r="M220" i="8"/>
  <c r="L220" i="8"/>
  <c r="K220" i="8"/>
  <c r="J220" i="8"/>
  <c r="I220" i="8"/>
  <c r="H220" i="8"/>
  <c r="G220" i="8"/>
  <c r="F220" i="8"/>
  <c r="E220" i="8"/>
  <c r="D220" i="8"/>
  <c r="AC219" i="8"/>
  <c r="AB219" i="8"/>
  <c r="AA219" i="8"/>
  <c r="Z219" i="8"/>
  <c r="Y219" i="8"/>
  <c r="X219" i="8"/>
  <c r="W219" i="8"/>
  <c r="V219" i="8"/>
  <c r="U219" i="8"/>
  <c r="T219" i="8"/>
  <c r="S219" i="8"/>
  <c r="R219" i="8"/>
  <c r="Q219" i="8"/>
  <c r="P219" i="8"/>
  <c r="O219" i="8"/>
  <c r="N219" i="8"/>
  <c r="M219" i="8"/>
  <c r="L219" i="8"/>
  <c r="K219" i="8"/>
  <c r="J219" i="8"/>
  <c r="I219" i="8"/>
  <c r="H219" i="8"/>
  <c r="G219" i="8"/>
  <c r="F219" i="8"/>
  <c r="E219" i="8"/>
  <c r="D219" i="8"/>
  <c r="AC218" i="8"/>
  <c r="AB218" i="8"/>
  <c r="AA218" i="8"/>
  <c r="Z218" i="8"/>
  <c r="Y218" i="8"/>
  <c r="X218" i="8"/>
  <c r="W218" i="8"/>
  <c r="V218" i="8"/>
  <c r="U218" i="8"/>
  <c r="T218" i="8"/>
  <c r="S218" i="8"/>
  <c r="R218" i="8"/>
  <c r="Q218" i="8"/>
  <c r="P218" i="8"/>
  <c r="O218" i="8"/>
  <c r="N218" i="8"/>
  <c r="M218" i="8"/>
  <c r="L218" i="8"/>
  <c r="K218" i="8"/>
  <c r="J218" i="8"/>
  <c r="I218" i="8"/>
  <c r="H218" i="8"/>
  <c r="G218" i="8"/>
  <c r="F218" i="8"/>
  <c r="E218" i="8"/>
  <c r="D218" i="8"/>
  <c r="AC217" i="8"/>
  <c r="AB217" i="8"/>
  <c r="AA217" i="8"/>
  <c r="Z217" i="8"/>
  <c r="Y217" i="8"/>
  <c r="X217" i="8"/>
  <c r="W217" i="8"/>
  <c r="V217" i="8"/>
  <c r="U217" i="8"/>
  <c r="T217" i="8"/>
  <c r="S217" i="8"/>
  <c r="R217" i="8"/>
  <c r="Q217" i="8"/>
  <c r="P217" i="8"/>
  <c r="O217" i="8"/>
  <c r="N217" i="8"/>
  <c r="M217" i="8"/>
  <c r="L217" i="8"/>
  <c r="K217" i="8"/>
  <c r="J217" i="8"/>
  <c r="I217" i="8"/>
  <c r="H217" i="8"/>
  <c r="G217" i="8"/>
  <c r="F217" i="8"/>
  <c r="E217" i="8"/>
  <c r="D217" i="8"/>
  <c r="AC216" i="8"/>
  <c r="AB216" i="8"/>
  <c r="AA216" i="8"/>
  <c r="Z216" i="8"/>
  <c r="Y216" i="8"/>
  <c r="X216" i="8"/>
  <c r="W216" i="8"/>
  <c r="V216" i="8"/>
  <c r="U216" i="8"/>
  <c r="T216" i="8"/>
  <c r="S216" i="8"/>
  <c r="R216" i="8"/>
  <c r="Q216" i="8"/>
  <c r="P216" i="8"/>
  <c r="O216" i="8"/>
  <c r="N216" i="8"/>
  <c r="M216" i="8"/>
  <c r="L216" i="8"/>
  <c r="K216" i="8"/>
  <c r="J216" i="8"/>
  <c r="I216" i="8"/>
  <c r="H216" i="8"/>
  <c r="G216" i="8"/>
  <c r="F216" i="8"/>
  <c r="E216" i="8"/>
  <c r="D216" i="8"/>
  <c r="AC215" i="8"/>
  <c r="AB215" i="8"/>
  <c r="AA215" i="8"/>
  <c r="Z215" i="8"/>
  <c r="Y215" i="8"/>
  <c r="X215" i="8"/>
  <c r="W215" i="8"/>
  <c r="V215" i="8"/>
  <c r="U215" i="8"/>
  <c r="T215" i="8"/>
  <c r="S215" i="8"/>
  <c r="R215" i="8"/>
  <c r="Q215" i="8"/>
  <c r="P215" i="8"/>
  <c r="O215" i="8"/>
  <c r="N215" i="8"/>
  <c r="M215" i="8"/>
  <c r="L215" i="8"/>
  <c r="K215" i="8"/>
  <c r="J215" i="8"/>
  <c r="I215" i="8"/>
  <c r="H215" i="8"/>
  <c r="G215" i="8"/>
  <c r="F215" i="8"/>
  <c r="E215" i="8"/>
  <c r="D215" i="8"/>
  <c r="AC214" i="8"/>
  <c r="AB214" i="8"/>
  <c r="AA214" i="8"/>
  <c r="Z214" i="8"/>
  <c r="Y214" i="8"/>
  <c r="X214" i="8"/>
  <c r="W214" i="8"/>
  <c r="V214" i="8"/>
  <c r="U214" i="8"/>
  <c r="T214" i="8"/>
  <c r="S214" i="8"/>
  <c r="R214" i="8"/>
  <c r="Q214" i="8"/>
  <c r="P214" i="8"/>
  <c r="O214" i="8"/>
  <c r="N214" i="8"/>
  <c r="M214" i="8"/>
  <c r="L214" i="8"/>
  <c r="K214" i="8"/>
  <c r="J214" i="8"/>
  <c r="I214" i="8"/>
  <c r="H214" i="8"/>
  <c r="G214" i="8"/>
  <c r="F214" i="8"/>
  <c r="E214" i="8"/>
  <c r="D214" i="8"/>
  <c r="AC213" i="8"/>
  <c r="AB213" i="8"/>
  <c r="AA213" i="8"/>
  <c r="Z213" i="8"/>
  <c r="Y213" i="8"/>
  <c r="X213" i="8"/>
  <c r="W213" i="8"/>
  <c r="V213" i="8"/>
  <c r="U213" i="8"/>
  <c r="T213" i="8"/>
  <c r="S213" i="8"/>
  <c r="R213" i="8"/>
  <c r="Q213" i="8"/>
  <c r="P213" i="8"/>
  <c r="O213" i="8"/>
  <c r="N213" i="8"/>
  <c r="M213" i="8"/>
  <c r="L213" i="8"/>
  <c r="K213" i="8"/>
  <c r="J213" i="8"/>
  <c r="I213" i="8"/>
  <c r="H213" i="8"/>
  <c r="G213" i="8"/>
  <c r="F213" i="8"/>
  <c r="E213" i="8"/>
  <c r="D213" i="8"/>
  <c r="AC212" i="8"/>
  <c r="AB212" i="8"/>
  <c r="AA212" i="8"/>
  <c r="Z212" i="8"/>
  <c r="Y212" i="8"/>
  <c r="X212" i="8"/>
  <c r="W212" i="8"/>
  <c r="V212" i="8"/>
  <c r="U212" i="8"/>
  <c r="T212" i="8"/>
  <c r="S212" i="8"/>
  <c r="R212" i="8"/>
  <c r="Q212" i="8"/>
  <c r="P212" i="8"/>
  <c r="O212" i="8"/>
  <c r="N212" i="8"/>
  <c r="M212" i="8"/>
  <c r="L212" i="8"/>
  <c r="K212" i="8"/>
  <c r="J212" i="8"/>
  <c r="I212" i="8"/>
  <c r="H212" i="8"/>
  <c r="G212" i="8"/>
  <c r="F212" i="8"/>
  <c r="E212" i="8"/>
  <c r="D212" i="8"/>
  <c r="AC211" i="8"/>
  <c r="AB211" i="8"/>
  <c r="AA211" i="8"/>
  <c r="Z211" i="8"/>
  <c r="Y211" i="8"/>
  <c r="X211" i="8"/>
  <c r="W211" i="8"/>
  <c r="V211" i="8"/>
  <c r="U211" i="8"/>
  <c r="T211" i="8"/>
  <c r="S211" i="8"/>
  <c r="R211" i="8"/>
  <c r="Q211" i="8"/>
  <c r="P211" i="8"/>
  <c r="O211" i="8"/>
  <c r="N211" i="8"/>
  <c r="M211" i="8"/>
  <c r="L211" i="8"/>
  <c r="K211" i="8"/>
  <c r="J211" i="8"/>
  <c r="I211" i="8"/>
  <c r="H211" i="8"/>
  <c r="G211" i="8"/>
  <c r="F211" i="8"/>
  <c r="E211" i="8"/>
  <c r="D211" i="8"/>
  <c r="AC210" i="8"/>
  <c r="AB210" i="8"/>
  <c r="AA210" i="8"/>
  <c r="Z210" i="8"/>
  <c r="Y210" i="8"/>
  <c r="X210" i="8"/>
  <c r="W210" i="8"/>
  <c r="V210" i="8"/>
  <c r="U210" i="8"/>
  <c r="T210" i="8"/>
  <c r="S210" i="8"/>
  <c r="R210" i="8"/>
  <c r="Q210" i="8"/>
  <c r="P210" i="8"/>
  <c r="O210" i="8"/>
  <c r="N210" i="8"/>
  <c r="M210" i="8"/>
  <c r="L210" i="8"/>
  <c r="K210" i="8"/>
  <c r="J210" i="8"/>
  <c r="I210" i="8"/>
  <c r="H210" i="8"/>
  <c r="G210" i="8"/>
  <c r="F210" i="8"/>
  <c r="E210" i="8"/>
  <c r="D210" i="8"/>
  <c r="AC209" i="8"/>
  <c r="AB209" i="8"/>
  <c r="AA209" i="8"/>
  <c r="Z209" i="8"/>
  <c r="Y209" i="8"/>
  <c r="X209" i="8"/>
  <c r="W209" i="8"/>
  <c r="V209" i="8"/>
  <c r="U209" i="8"/>
  <c r="T209" i="8"/>
  <c r="S209" i="8"/>
  <c r="R209" i="8"/>
  <c r="Q209" i="8"/>
  <c r="P209" i="8"/>
  <c r="O209" i="8"/>
  <c r="N209" i="8"/>
  <c r="M209" i="8"/>
  <c r="L209" i="8"/>
  <c r="K209" i="8"/>
  <c r="J209" i="8"/>
  <c r="I209" i="8"/>
  <c r="H209" i="8"/>
  <c r="G209" i="8"/>
  <c r="F209" i="8"/>
  <c r="E209" i="8"/>
  <c r="D209" i="8"/>
  <c r="AC208" i="8"/>
  <c r="AB208" i="8"/>
  <c r="AA208" i="8"/>
  <c r="Z208" i="8"/>
  <c r="Y208" i="8"/>
  <c r="X208" i="8"/>
  <c r="W208" i="8"/>
  <c r="V208" i="8"/>
  <c r="U208" i="8"/>
  <c r="T208" i="8"/>
  <c r="S208" i="8"/>
  <c r="R208" i="8"/>
  <c r="Q208" i="8"/>
  <c r="P208" i="8"/>
  <c r="O208" i="8"/>
  <c r="N208" i="8"/>
  <c r="M208" i="8"/>
  <c r="L208" i="8"/>
  <c r="K208" i="8"/>
  <c r="J208" i="8"/>
  <c r="I208" i="8"/>
  <c r="H208" i="8"/>
  <c r="G208" i="8"/>
  <c r="F208" i="8"/>
  <c r="E208" i="8"/>
  <c r="D208" i="8"/>
  <c r="AC207" i="8"/>
  <c r="AB207" i="8"/>
  <c r="AA207" i="8"/>
  <c r="Z207" i="8"/>
  <c r="Y207" i="8"/>
  <c r="X207" i="8"/>
  <c r="W207" i="8"/>
  <c r="V207" i="8"/>
  <c r="U207" i="8"/>
  <c r="T207" i="8"/>
  <c r="S207" i="8"/>
  <c r="R207" i="8"/>
  <c r="Q207" i="8"/>
  <c r="P207" i="8"/>
  <c r="O207" i="8"/>
  <c r="N207" i="8"/>
  <c r="M207" i="8"/>
  <c r="L207" i="8"/>
  <c r="K207" i="8"/>
  <c r="J207" i="8"/>
  <c r="I207" i="8"/>
  <c r="H207" i="8"/>
  <c r="G207" i="8"/>
  <c r="F207" i="8"/>
  <c r="E207" i="8"/>
  <c r="D207" i="8"/>
  <c r="AC206" i="8"/>
  <c r="AB206" i="8"/>
  <c r="AA206" i="8"/>
  <c r="Z206" i="8"/>
  <c r="Y206" i="8"/>
  <c r="X206" i="8"/>
  <c r="W206" i="8"/>
  <c r="V206" i="8"/>
  <c r="U206" i="8"/>
  <c r="T206" i="8"/>
  <c r="S206" i="8"/>
  <c r="R206" i="8"/>
  <c r="Q206" i="8"/>
  <c r="P206" i="8"/>
  <c r="O206" i="8"/>
  <c r="N206" i="8"/>
  <c r="M206" i="8"/>
  <c r="L206" i="8"/>
  <c r="K206" i="8"/>
  <c r="J206" i="8"/>
  <c r="I206" i="8"/>
  <c r="H206" i="8"/>
  <c r="G206" i="8"/>
  <c r="F206" i="8"/>
  <c r="E206" i="8"/>
  <c r="D206" i="8"/>
  <c r="AC205" i="8"/>
  <c r="AB205" i="8"/>
  <c r="AA205" i="8"/>
  <c r="Z205" i="8"/>
  <c r="Y205" i="8"/>
  <c r="X205" i="8"/>
  <c r="W205" i="8"/>
  <c r="V205" i="8"/>
  <c r="U205" i="8"/>
  <c r="T205" i="8"/>
  <c r="S205" i="8"/>
  <c r="R205" i="8"/>
  <c r="Q205" i="8"/>
  <c r="P205" i="8"/>
  <c r="O205" i="8"/>
  <c r="N205" i="8"/>
  <c r="M205" i="8"/>
  <c r="L205" i="8"/>
  <c r="K205" i="8"/>
  <c r="J205" i="8"/>
  <c r="I205" i="8"/>
  <c r="H205" i="8"/>
  <c r="G205" i="8"/>
  <c r="F205" i="8"/>
  <c r="E205" i="8"/>
  <c r="D205" i="8"/>
  <c r="AC204" i="8"/>
  <c r="AB204" i="8"/>
  <c r="AA204" i="8"/>
  <c r="Z204" i="8"/>
  <c r="Y204" i="8"/>
  <c r="X204" i="8"/>
  <c r="W204" i="8"/>
  <c r="V204" i="8"/>
  <c r="U204" i="8"/>
  <c r="T204" i="8"/>
  <c r="S204" i="8"/>
  <c r="R204" i="8"/>
  <c r="Q204" i="8"/>
  <c r="P204" i="8"/>
  <c r="O204" i="8"/>
  <c r="N204" i="8"/>
  <c r="M204" i="8"/>
  <c r="L204" i="8"/>
  <c r="K204" i="8"/>
  <c r="J204" i="8"/>
  <c r="I204" i="8"/>
  <c r="H204" i="8"/>
  <c r="G204" i="8"/>
  <c r="F204" i="8"/>
  <c r="E204" i="8"/>
  <c r="D204" i="8"/>
  <c r="AC203" i="8"/>
  <c r="AB203" i="8"/>
  <c r="AA203" i="8"/>
  <c r="Z203" i="8"/>
  <c r="Y203" i="8"/>
  <c r="X203" i="8"/>
  <c r="W203" i="8"/>
  <c r="V203" i="8"/>
  <c r="U203" i="8"/>
  <c r="T203" i="8"/>
  <c r="S203" i="8"/>
  <c r="R203" i="8"/>
  <c r="Q203" i="8"/>
  <c r="P203" i="8"/>
  <c r="O203" i="8"/>
  <c r="N203" i="8"/>
  <c r="M203" i="8"/>
  <c r="L203" i="8"/>
  <c r="K203" i="8"/>
  <c r="J203" i="8"/>
  <c r="I203" i="8"/>
  <c r="H203" i="8"/>
  <c r="G203" i="8"/>
  <c r="F203" i="8"/>
  <c r="E203" i="8"/>
  <c r="D203" i="8"/>
  <c r="AC202" i="8"/>
  <c r="AB202" i="8"/>
  <c r="AA202" i="8"/>
  <c r="Z202" i="8"/>
  <c r="Y202" i="8"/>
  <c r="X202" i="8"/>
  <c r="W202" i="8"/>
  <c r="V202" i="8"/>
  <c r="U202" i="8"/>
  <c r="T202" i="8"/>
  <c r="S202" i="8"/>
  <c r="R202" i="8"/>
  <c r="Q202" i="8"/>
  <c r="P202" i="8"/>
  <c r="O202" i="8"/>
  <c r="N202" i="8"/>
  <c r="M202" i="8"/>
  <c r="L202" i="8"/>
  <c r="K202" i="8"/>
  <c r="J202" i="8"/>
  <c r="I202" i="8"/>
  <c r="H202" i="8"/>
  <c r="G202" i="8"/>
  <c r="F202" i="8"/>
  <c r="E202" i="8"/>
  <c r="D202" i="8"/>
  <c r="AC201" i="8"/>
  <c r="AB201" i="8"/>
  <c r="AA201" i="8"/>
  <c r="Z201" i="8"/>
  <c r="Y201" i="8"/>
  <c r="X201" i="8"/>
  <c r="W201" i="8"/>
  <c r="V201" i="8"/>
  <c r="U201" i="8"/>
  <c r="T201" i="8"/>
  <c r="S201" i="8"/>
  <c r="R201" i="8"/>
  <c r="Q201" i="8"/>
  <c r="P201" i="8"/>
  <c r="O201" i="8"/>
  <c r="N201" i="8"/>
  <c r="M201" i="8"/>
  <c r="L201" i="8"/>
  <c r="K201" i="8"/>
  <c r="J201" i="8"/>
  <c r="I201" i="8"/>
  <c r="H201" i="8"/>
  <c r="G201" i="8"/>
  <c r="F201" i="8"/>
  <c r="E201" i="8"/>
  <c r="D201" i="8"/>
  <c r="AC200" i="8"/>
  <c r="AB200" i="8"/>
  <c r="AA200" i="8"/>
  <c r="Z200" i="8"/>
  <c r="Y200" i="8"/>
  <c r="X200" i="8"/>
  <c r="W200" i="8"/>
  <c r="V200" i="8"/>
  <c r="U200" i="8"/>
  <c r="T200" i="8"/>
  <c r="S200" i="8"/>
  <c r="R200" i="8"/>
  <c r="Q200" i="8"/>
  <c r="P200" i="8"/>
  <c r="O200" i="8"/>
  <c r="N200" i="8"/>
  <c r="M200" i="8"/>
  <c r="L200" i="8"/>
  <c r="K200" i="8"/>
  <c r="J200" i="8"/>
  <c r="I200" i="8"/>
  <c r="H200" i="8"/>
  <c r="G200" i="8"/>
  <c r="F200" i="8"/>
  <c r="E200" i="8"/>
  <c r="D200" i="8"/>
  <c r="AC199" i="8"/>
  <c r="AB199" i="8"/>
  <c r="AA199" i="8"/>
  <c r="Z199" i="8"/>
  <c r="Y199" i="8"/>
  <c r="X199" i="8"/>
  <c r="W199" i="8"/>
  <c r="V199" i="8"/>
  <c r="U199" i="8"/>
  <c r="T199" i="8"/>
  <c r="S199" i="8"/>
  <c r="R199" i="8"/>
  <c r="Q199" i="8"/>
  <c r="P199" i="8"/>
  <c r="O199" i="8"/>
  <c r="N199" i="8"/>
  <c r="M199" i="8"/>
  <c r="L199" i="8"/>
  <c r="K199" i="8"/>
  <c r="J199" i="8"/>
  <c r="I199" i="8"/>
  <c r="H199" i="8"/>
  <c r="G199" i="8"/>
  <c r="F199" i="8"/>
  <c r="E199" i="8"/>
  <c r="D199" i="8"/>
  <c r="AC198" i="8"/>
  <c r="AB198" i="8"/>
  <c r="AA198" i="8"/>
  <c r="Z198" i="8"/>
  <c r="Y198" i="8"/>
  <c r="X198" i="8"/>
  <c r="W198" i="8"/>
  <c r="V198" i="8"/>
  <c r="U198" i="8"/>
  <c r="T198" i="8"/>
  <c r="S198" i="8"/>
  <c r="R198" i="8"/>
  <c r="Q198" i="8"/>
  <c r="P198" i="8"/>
  <c r="O198" i="8"/>
  <c r="N198" i="8"/>
  <c r="M198" i="8"/>
  <c r="L198" i="8"/>
  <c r="K198" i="8"/>
  <c r="J198" i="8"/>
  <c r="I198" i="8"/>
  <c r="H198" i="8"/>
  <c r="G198" i="8"/>
  <c r="F198" i="8"/>
  <c r="E198" i="8"/>
  <c r="D198" i="8"/>
  <c r="AC197" i="8"/>
  <c r="AB197" i="8"/>
  <c r="AA197" i="8"/>
  <c r="Z197" i="8"/>
  <c r="Y197" i="8"/>
  <c r="X197" i="8"/>
  <c r="W197" i="8"/>
  <c r="V197" i="8"/>
  <c r="U197" i="8"/>
  <c r="T197" i="8"/>
  <c r="S197" i="8"/>
  <c r="R197" i="8"/>
  <c r="Q197" i="8"/>
  <c r="P197" i="8"/>
  <c r="O197" i="8"/>
  <c r="N197" i="8"/>
  <c r="M197" i="8"/>
  <c r="L197" i="8"/>
  <c r="K197" i="8"/>
  <c r="J197" i="8"/>
  <c r="I197" i="8"/>
  <c r="H197" i="8"/>
  <c r="G197" i="8"/>
  <c r="F197" i="8"/>
  <c r="E197" i="8"/>
  <c r="D197" i="8"/>
  <c r="AC196" i="8"/>
  <c r="AB196" i="8"/>
  <c r="AA196" i="8"/>
  <c r="Z196" i="8"/>
  <c r="Y196" i="8"/>
  <c r="X196" i="8"/>
  <c r="W196" i="8"/>
  <c r="V196" i="8"/>
  <c r="U196" i="8"/>
  <c r="T196" i="8"/>
  <c r="S196" i="8"/>
  <c r="R196" i="8"/>
  <c r="Q196" i="8"/>
  <c r="P196" i="8"/>
  <c r="O196" i="8"/>
  <c r="N196" i="8"/>
  <c r="M196" i="8"/>
  <c r="L196" i="8"/>
  <c r="K196" i="8"/>
  <c r="J196" i="8"/>
  <c r="I196" i="8"/>
  <c r="H196" i="8"/>
  <c r="G196" i="8"/>
  <c r="F196" i="8"/>
  <c r="E196" i="8"/>
  <c r="D196" i="8"/>
  <c r="AC195" i="8"/>
  <c r="AB195" i="8"/>
  <c r="AA195" i="8"/>
  <c r="Z195" i="8"/>
  <c r="Y195" i="8"/>
  <c r="X195" i="8"/>
  <c r="W195" i="8"/>
  <c r="V195" i="8"/>
  <c r="U195" i="8"/>
  <c r="T195" i="8"/>
  <c r="S195" i="8"/>
  <c r="R195" i="8"/>
  <c r="Q195" i="8"/>
  <c r="P195" i="8"/>
  <c r="O195" i="8"/>
  <c r="N195" i="8"/>
  <c r="M195" i="8"/>
  <c r="L195" i="8"/>
  <c r="K195" i="8"/>
  <c r="J195" i="8"/>
  <c r="I195" i="8"/>
  <c r="H195" i="8"/>
  <c r="G195" i="8"/>
  <c r="F195" i="8"/>
  <c r="E195" i="8"/>
  <c r="D195" i="8"/>
  <c r="AC194" i="8"/>
  <c r="AB194" i="8"/>
  <c r="AA194" i="8"/>
  <c r="Z194" i="8"/>
  <c r="Y194" i="8"/>
  <c r="X194" i="8"/>
  <c r="W194" i="8"/>
  <c r="V194" i="8"/>
  <c r="U194" i="8"/>
  <c r="T194" i="8"/>
  <c r="S194" i="8"/>
  <c r="R194" i="8"/>
  <c r="Q194" i="8"/>
  <c r="P194" i="8"/>
  <c r="O194" i="8"/>
  <c r="N194" i="8"/>
  <c r="M194" i="8"/>
  <c r="L194" i="8"/>
  <c r="K194" i="8"/>
  <c r="J194" i="8"/>
  <c r="I194" i="8"/>
  <c r="H194" i="8"/>
  <c r="G194" i="8"/>
  <c r="F194" i="8"/>
  <c r="E194" i="8"/>
  <c r="D194" i="8"/>
  <c r="AC193" i="8"/>
  <c r="AB193" i="8"/>
  <c r="AA193" i="8"/>
  <c r="Z193" i="8"/>
  <c r="Y193" i="8"/>
  <c r="X193" i="8"/>
  <c r="W193" i="8"/>
  <c r="V193" i="8"/>
  <c r="U193" i="8"/>
  <c r="T193" i="8"/>
  <c r="S193" i="8"/>
  <c r="R193" i="8"/>
  <c r="Q193" i="8"/>
  <c r="P193" i="8"/>
  <c r="O193" i="8"/>
  <c r="N193" i="8"/>
  <c r="M193" i="8"/>
  <c r="L193" i="8"/>
  <c r="K193" i="8"/>
  <c r="J193" i="8"/>
  <c r="I193" i="8"/>
  <c r="H193" i="8"/>
  <c r="G193" i="8"/>
  <c r="F193" i="8"/>
  <c r="E193" i="8"/>
  <c r="D193" i="8"/>
  <c r="AC192" i="8"/>
  <c r="AB192" i="8"/>
  <c r="AA192" i="8"/>
  <c r="Z192" i="8"/>
  <c r="Y192" i="8"/>
  <c r="X192" i="8"/>
  <c r="W192" i="8"/>
  <c r="V192" i="8"/>
  <c r="U192" i="8"/>
  <c r="T192" i="8"/>
  <c r="S192" i="8"/>
  <c r="R192" i="8"/>
  <c r="Q192" i="8"/>
  <c r="P192" i="8"/>
  <c r="O192" i="8"/>
  <c r="N192" i="8"/>
  <c r="M192" i="8"/>
  <c r="L192" i="8"/>
  <c r="K192" i="8"/>
  <c r="J192" i="8"/>
  <c r="I192" i="8"/>
  <c r="H192" i="8"/>
  <c r="G192" i="8"/>
  <c r="F192" i="8"/>
  <c r="E192" i="8"/>
  <c r="D192" i="8"/>
  <c r="AC191" i="8"/>
  <c r="AB191" i="8"/>
  <c r="AA191" i="8"/>
  <c r="Z191" i="8"/>
  <c r="Y191" i="8"/>
  <c r="X191" i="8"/>
  <c r="W191" i="8"/>
  <c r="V191" i="8"/>
  <c r="U191" i="8"/>
  <c r="T191" i="8"/>
  <c r="S191" i="8"/>
  <c r="R191" i="8"/>
  <c r="Q191" i="8"/>
  <c r="P191" i="8"/>
  <c r="O191" i="8"/>
  <c r="N191" i="8"/>
  <c r="M191" i="8"/>
  <c r="L191" i="8"/>
  <c r="K191" i="8"/>
  <c r="J191" i="8"/>
  <c r="I191" i="8"/>
  <c r="H191" i="8"/>
  <c r="G191" i="8"/>
  <c r="F191" i="8"/>
  <c r="E191" i="8"/>
  <c r="D191" i="8"/>
  <c r="AC190" i="8"/>
  <c r="AB190" i="8"/>
  <c r="AA190" i="8"/>
  <c r="Z190" i="8"/>
  <c r="Y190" i="8"/>
  <c r="X190" i="8"/>
  <c r="W190" i="8"/>
  <c r="V190" i="8"/>
  <c r="U190" i="8"/>
  <c r="T190" i="8"/>
  <c r="S190" i="8"/>
  <c r="R190" i="8"/>
  <c r="Q190" i="8"/>
  <c r="P190" i="8"/>
  <c r="O190" i="8"/>
  <c r="N190" i="8"/>
  <c r="M190" i="8"/>
  <c r="L190" i="8"/>
  <c r="K190" i="8"/>
  <c r="J190" i="8"/>
  <c r="I190" i="8"/>
  <c r="H190" i="8"/>
  <c r="G190" i="8"/>
  <c r="F190" i="8"/>
  <c r="E190" i="8"/>
  <c r="D190" i="8"/>
  <c r="AC189" i="8"/>
  <c r="AB189" i="8"/>
  <c r="AA189" i="8"/>
  <c r="Z189" i="8"/>
  <c r="Y189" i="8"/>
  <c r="X189" i="8"/>
  <c r="W189" i="8"/>
  <c r="V189" i="8"/>
  <c r="U189" i="8"/>
  <c r="T189" i="8"/>
  <c r="S189" i="8"/>
  <c r="R189" i="8"/>
  <c r="Q189" i="8"/>
  <c r="P189" i="8"/>
  <c r="O189" i="8"/>
  <c r="N189" i="8"/>
  <c r="M189" i="8"/>
  <c r="L189" i="8"/>
  <c r="K189" i="8"/>
  <c r="J189" i="8"/>
  <c r="I189" i="8"/>
  <c r="H189" i="8"/>
  <c r="G189" i="8"/>
  <c r="F189" i="8"/>
  <c r="E189" i="8"/>
  <c r="D189" i="8"/>
  <c r="AC188" i="8"/>
  <c r="AB188" i="8"/>
  <c r="AA188" i="8"/>
  <c r="Z188" i="8"/>
  <c r="Y188" i="8"/>
  <c r="X188" i="8"/>
  <c r="W188" i="8"/>
  <c r="V188" i="8"/>
  <c r="U188" i="8"/>
  <c r="T188" i="8"/>
  <c r="S188" i="8"/>
  <c r="R188" i="8"/>
  <c r="Q188" i="8"/>
  <c r="P188" i="8"/>
  <c r="O188" i="8"/>
  <c r="N188" i="8"/>
  <c r="M188" i="8"/>
  <c r="L188" i="8"/>
  <c r="K188" i="8"/>
  <c r="J188" i="8"/>
  <c r="I188" i="8"/>
  <c r="H188" i="8"/>
  <c r="G188" i="8"/>
  <c r="F188" i="8"/>
  <c r="E188" i="8"/>
  <c r="D188" i="8"/>
  <c r="AC187" i="8"/>
  <c r="AB187" i="8"/>
  <c r="AA187" i="8"/>
  <c r="Z187" i="8"/>
  <c r="Y187" i="8"/>
  <c r="X187" i="8"/>
  <c r="W187" i="8"/>
  <c r="V187" i="8"/>
  <c r="U187" i="8"/>
  <c r="T187" i="8"/>
  <c r="S187" i="8"/>
  <c r="R187" i="8"/>
  <c r="Q187" i="8"/>
  <c r="P187" i="8"/>
  <c r="O187" i="8"/>
  <c r="N187" i="8"/>
  <c r="M187" i="8"/>
  <c r="L187" i="8"/>
  <c r="K187" i="8"/>
  <c r="J187" i="8"/>
  <c r="I187" i="8"/>
  <c r="H187" i="8"/>
  <c r="G187" i="8"/>
  <c r="F187" i="8"/>
  <c r="E187" i="8"/>
  <c r="D187" i="8"/>
  <c r="AC186" i="8"/>
  <c r="AB186" i="8"/>
  <c r="AA186" i="8"/>
  <c r="Z186" i="8"/>
  <c r="Y186" i="8"/>
  <c r="X186" i="8"/>
  <c r="W186" i="8"/>
  <c r="V186" i="8"/>
  <c r="U186" i="8"/>
  <c r="T186" i="8"/>
  <c r="S186" i="8"/>
  <c r="R186" i="8"/>
  <c r="Q186" i="8"/>
  <c r="P186" i="8"/>
  <c r="O186" i="8"/>
  <c r="N186" i="8"/>
  <c r="M186" i="8"/>
  <c r="L186" i="8"/>
  <c r="K186" i="8"/>
  <c r="J186" i="8"/>
  <c r="I186" i="8"/>
  <c r="H186" i="8"/>
  <c r="G186" i="8"/>
  <c r="F186" i="8"/>
  <c r="E186" i="8"/>
  <c r="D186" i="8"/>
  <c r="AC185" i="8"/>
  <c r="AB185" i="8"/>
  <c r="AA185" i="8"/>
  <c r="Z185" i="8"/>
  <c r="Y185" i="8"/>
  <c r="X185" i="8"/>
  <c r="W185" i="8"/>
  <c r="V185" i="8"/>
  <c r="U185" i="8"/>
  <c r="T185" i="8"/>
  <c r="S185" i="8"/>
  <c r="R185" i="8"/>
  <c r="Q185" i="8"/>
  <c r="P185" i="8"/>
  <c r="O185" i="8"/>
  <c r="N185" i="8"/>
  <c r="M185" i="8"/>
  <c r="L185" i="8"/>
  <c r="K185" i="8"/>
  <c r="J185" i="8"/>
  <c r="I185" i="8"/>
  <c r="H185" i="8"/>
  <c r="G185" i="8"/>
  <c r="F185" i="8"/>
  <c r="E185" i="8"/>
  <c r="D185" i="8"/>
  <c r="AC184" i="8"/>
  <c r="AB184" i="8"/>
  <c r="AA184" i="8"/>
  <c r="Z184" i="8"/>
  <c r="Y184" i="8"/>
  <c r="X184" i="8"/>
  <c r="W184" i="8"/>
  <c r="V184" i="8"/>
  <c r="U184" i="8"/>
  <c r="T184" i="8"/>
  <c r="S184" i="8"/>
  <c r="R184" i="8"/>
  <c r="Q184" i="8"/>
  <c r="P184" i="8"/>
  <c r="O184" i="8"/>
  <c r="N184" i="8"/>
  <c r="M184" i="8"/>
  <c r="L184" i="8"/>
  <c r="K184" i="8"/>
  <c r="J184" i="8"/>
  <c r="I184" i="8"/>
  <c r="H184" i="8"/>
  <c r="G184" i="8"/>
  <c r="F184" i="8"/>
  <c r="E184" i="8"/>
  <c r="D184" i="8"/>
  <c r="AC183" i="8"/>
  <c r="AB183" i="8"/>
  <c r="AA183" i="8"/>
  <c r="Z183" i="8"/>
  <c r="Y183" i="8"/>
  <c r="X183" i="8"/>
  <c r="W183" i="8"/>
  <c r="V183" i="8"/>
  <c r="V144" i="8" s="1"/>
  <c r="U183" i="8"/>
  <c r="T183" i="8"/>
  <c r="S183" i="8"/>
  <c r="R183" i="8"/>
  <c r="Q183" i="8"/>
  <c r="P183" i="8"/>
  <c r="O183" i="8"/>
  <c r="N183" i="8"/>
  <c r="M183" i="8"/>
  <c r="L183" i="8"/>
  <c r="K183" i="8"/>
  <c r="J183" i="8"/>
  <c r="I183" i="8"/>
  <c r="H183" i="8"/>
  <c r="G183" i="8"/>
  <c r="F183" i="8"/>
  <c r="E183" i="8"/>
  <c r="D183" i="8"/>
  <c r="AC182" i="8"/>
  <c r="AB182" i="8"/>
  <c r="AA182" i="8"/>
  <c r="Z182" i="8"/>
  <c r="Y182" i="8"/>
  <c r="X182" i="8"/>
  <c r="W182" i="8"/>
  <c r="V182" i="8"/>
  <c r="U182" i="8"/>
  <c r="T182" i="8"/>
  <c r="S182" i="8"/>
  <c r="R182" i="8"/>
  <c r="Q182" i="8"/>
  <c r="P182" i="8"/>
  <c r="O182" i="8"/>
  <c r="N182" i="8"/>
  <c r="M182" i="8"/>
  <c r="L182" i="8"/>
  <c r="K182" i="8"/>
  <c r="J182" i="8"/>
  <c r="I182" i="8"/>
  <c r="H182" i="8"/>
  <c r="G182" i="8"/>
  <c r="F182" i="8"/>
  <c r="E182" i="8"/>
  <c r="D182" i="8"/>
  <c r="AC181" i="8"/>
  <c r="AB181" i="8"/>
  <c r="AA181" i="8"/>
  <c r="Z181" i="8"/>
  <c r="Y181" i="8"/>
  <c r="X181" i="8"/>
  <c r="W181" i="8"/>
  <c r="V181" i="8"/>
  <c r="U181" i="8"/>
  <c r="T181" i="8"/>
  <c r="S181" i="8"/>
  <c r="R181" i="8"/>
  <c r="Q181" i="8"/>
  <c r="P181" i="8"/>
  <c r="O181" i="8"/>
  <c r="N181" i="8"/>
  <c r="M181" i="8"/>
  <c r="L181" i="8"/>
  <c r="K181" i="8"/>
  <c r="J181" i="8"/>
  <c r="I181" i="8"/>
  <c r="H181" i="8"/>
  <c r="G181" i="8"/>
  <c r="F181" i="8"/>
  <c r="E181" i="8"/>
  <c r="D181" i="8"/>
  <c r="AC180" i="8"/>
  <c r="AB180" i="8"/>
  <c r="AA180" i="8"/>
  <c r="Z180" i="8"/>
  <c r="Y180" i="8"/>
  <c r="X180" i="8"/>
  <c r="W180" i="8"/>
  <c r="V180" i="8"/>
  <c r="U180" i="8"/>
  <c r="T180" i="8"/>
  <c r="S180" i="8"/>
  <c r="R180" i="8"/>
  <c r="Q180" i="8"/>
  <c r="P180" i="8"/>
  <c r="O180" i="8"/>
  <c r="N180" i="8"/>
  <c r="M180" i="8"/>
  <c r="L180" i="8"/>
  <c r="K180" i="8"/>
  <c r="J180" i="8"/>
  <c r="I180" i="8"/>
  <c r="H180" i="8"/>
  <c r="G180" i="8"/>
  <c r="F180" i="8"/>
  <c r="E180" i="8"/>
  <c r="D180" i="8"/>
  <c r="AC179" i="8"/>
  <c r="AB179" i="8"/>
  <c r="AA179" i="8"/>
  <c r="Z179" i="8"/>
  <c r="Y179" i="8"/>
  <c r="X179" i="8"/>
  <c r="W179" i="8"/>
  <c r="V179" i="8"/>
  <c r="U179" i="8"/>
  <c r="T179" i="8"/>
  <c r="S179" i="8"/>
  <c r="R179" i="8"/>
  <c r="Q179" i="8"/>
  <c r="P179" i="8"/>
  <c r="O179" i="8"/>
  <c r="N179" i="8"/>
  <c r="M179" i="8"/>
  <c r="L179" i="8"/>
  <c r="K179" i="8"/>
  <c r="J179" i="8"/>
  <c r="I179" i="8"/>
  <c r="H179" i="8"/>
  <c r="G179" i="8"/>
  <c r="F179" i="8"/>
  <c r="E179" i="8"/>
  <c r="D179" i="8"/>
  <c r="AC178" i="8"/>
  <c r="AB178" i="8"/>
  <c r="AA178" i="8"/>
  <c r="Z178" i="8"/>
  <c r="Y178" i="8"/>
  <c r="X178" i="8"/>
  <c r="W178" i="8"/>
  <c r="V178" i="8"/>
  <c r="U178" i="8"/>
  <c r="T178" i="8"/>
  <c r="S178" i="8"/>
  <c r="R178" i="8"/>
  <c r="Q178" i="8"/>
  <c r="P178" i="8"/>
  <c r="O178" i="8"/>
  <c r="N178" i="8"/>
  <c r="M178" i="8"/>
  <c r="L178" i="8"/>
  <c r="K178" i="8"/>
  <c r="J178" i="8"/>
  <c r="I178" i="8"/>
  <c r="H178" i="8"/>
  <c r="G178" i="8"/>
  <c r="F178" i="8"/>
  <c r="E178" i="8"/>
  <c r="D178" i="8"/>
  <c r="AC177" i="8"/>
  <c r="AB177" i="8"/>
  <c r="AA177" i="8"/>
  <c r="Z177" i="8"/>
  <c r="Y177" i="8"/>
  <c r="X177" i="8"/>
  <c r="W177" i="8"/>
  <c r="V177" i="8"/>
  <c r="U177" i="8"/>
  <c r="T177" i="8"/>
  <c r="S177" i="8"/>
  <c r="R177" i="8"/>
  <c r="Q177" i="8"/>
  <c r="P177" i="8"/>
  <c r="O177" i="8"/>
  <c r="N177" i="8"/>
  <c r="M177" i="8"/>
  <c r="L177" i="8"/>
  <c r="K177" i="8"/>
  <c r="J177" i="8"/>
  <c r="I177" i="8"/>
  <c r="H177" i="8"/>
  <c r="G177" i="8"/>
  <c r="F177" i="8"/>
  <c r="E177" i="8"/>
  <c r="D177" i="8"/>
  <c r="AC176" i="8"/>
  <c r="AB176" i="8"/>
  <c r="AA176" i="8"/>
  <c r="Z176" i="8"/>
  <c r="Y176" i="8"/>
  <c r="X176" i="8"/>
  <c r="W176" i="8"/>
  <c r="V176" i="8"/>
  <c r="U176" i="8"/>
  <c r="T176" i="8"/>
  <c r="S176" i="8"/>
  <c r="R176" i="8"/>
  <c r="Q176" i="8"/>
  <c r="P176" i="8"/>
  <c r="O176" i="8"/>
  <c r="N176" i="8"/>
  <c r="M176" i="8"/>
  <c r="L176" i="8"/>
  <c r="K176" i="8"/>
  <c r="J176" i="8"/>
  <c r="I176" i="8"/>
  <c r="H176" i="8"/>
  <c r="G176" i="8"/>
  <c r="F176" i="8"/>
  <c r="E176" i="8"/>
  <c r="D176" i="8"/>
  <c r="AC175" i="8"/>
  <c r="AB175" i="8"/>
  <c r="AA175" i="8"/>
  <c r="Z175" i="8"/>
  <c r="Y175" i="8"/>
  <c r="X175" i="8"/>
  <c r="W175" i="8"/>
  <c r="V175" i="8"/>
  <c r="U175" i="8"/>
  <c r="T175" i="8"/>
  <c r="S175" i="8"/>
  <c r="R175" i="8"/>
  <c r="Q175" i="8"/>
  <c r="P175" i="8"/>
  <c r="O175" i="8"/>
  <c r="N175" i="8"/>
  <c r="M175" i="8"/>
  <c r="L175" i="8"/>
  <c r="K175" i="8"/>
  <c r="J175" i="8"/>
  <c r="I175" i="8"/>
  <c r="H175" i="8"/>
  <c r="G175" i="8"/>
  <c r="F175" i="8"/>
  <c r="E175" i="8"/>
  <c r="D175" i="8"/>
  <c r="AC174" i="8"/>
  <c r="AB174" i="8"/>
  <c r="AA174" i="8"/>
  <c r="Z174" i="8"/>
  <c r="Y174" i="8"/>
  <c r="X174" i="8"/>
  <c r="W174" i="8"/>
  <c r="V174" i="8"/>
  <c r="U174" i="8"/>
  <c r="T174" i="8"/>
  <c r="S174" i="8"/>
  <c r="R174" i="8"/>
  <c r="Q174" i="8"/>
  <c r="P174" i="8"/>
  <c r="O174" i="8"/>
  <c r="N174" i="8"/>
  <c r="M174" i="8"/>
  <c r="L174" i="8"/>
  <c r="K174" i="8"/>
  <c r="J174" i="8"/>
  <c r="I174" i="8"/>
  <c r="H174" i="8"/>
  <c r="G174" i="8"/>
  <c r="F174" i="8"/>
  <c r="E174" i="8"/>
  <c r="D174" i="8"/>
  <c r="AC173" i="8"/>
  <c r="AB173" i="8"/>
  <c r="AA173" i="8"/>
  <c r="Z173" i="8"/>
  <c r="Y173" i="8"/>
  <c r="X173" i="8"/>
  <c r="W173" i="8"/>
  <c r="V173" i="8"/>
  <c r="U173" i="8"/>
  <c r="T173" i="8"/>
  <c r="S173" i="8"/>
  <c r="R173" i="8"/>
  <c r="Q173" i="8"/>
  <c r="P173" i="8"/>
  <c r="O173" i="8"/>
  <c r="N173" i="8"/>
  <c r="M173" i="8"/>
  <c r="L173" i="8"/>
  <c r="K173" i="8"/>
  <c r="J173" i="8"/>
  <c r="I173" i="8"/>
  <c r="H173" i="8"/>
  <c r="G173" i="8"/>
  <c r="F173" i="8"/>
  <c r="E173" i="8"/>
  <c r="D173" i="8"/>
  <c r="AC172" i="8"/>
  <c r="AB172" i="8"/>
  <c r="AA172" i="8"/>
  <c r="Z172" i="8"/>
  <c r="Y172" i="8"/>
  <c r="X172" i="8"/>
  <c r="W172" i="8"/>
  <c r="V172" i="8"/>
  <c r="U172" i="8"/>
  <c r="T172" i="8"/>
  <c r="S172" i="8"/>
  <c r="R172" i="8"/>
  <c r="Q172" i="8"/>
  <c r="P172" i="8"/>
  <c r="O172" i="8"/>
  <c r="N172" i="8"/>
  <c r="M172" i="8"/>
  <c r="L172" i="8"/>
  <c r="K172" i="8"/>
  <c r="J172" i="8"/>
  <c r="I172" i="8"/>
  <c r="H172" i="8"/>
  <c r="G172" i="8"/>
  <c r="F172" i="8"/>
  <c r="E172" i="8"/>
  <c r="D172" i="8"/>
  <c r="AC171" i="8"/>
  <c r="AB171" i="8"/>
  <c r="AA171" i="8"/>
  <c r="Z171" i="8"/>
  <c r="Y171" i="8"/>
  <c r="X171" i="8"/>
  <c r="W171" i="8"/>
  <c r="V171" i="8"/>
  <c r="U171" i="8"/>
  <c r="T171" i="8"/>
  <c r="S171" i="8"/>
  <c r="R171" i="8"/>
  <c r="Q171" i="8"/>
  <c r="P171" i="8"/>
  <c r="O171" i="8"/>
  <c r="N171" i="8"/>
  <c r="M171" i="8"/>
  <c r="L171" i="8"/>
  <c r="K171" i="8"/>
  <c r="J171" i="8"/>
  <c r="I171" i="8"/>
  <c r="H171" i="8"/>
  <c r="G171" i="8"/>
  <c r="F171" i="8"/>
  <c r="E171" i="8"/>
  <c r="D171" i="8"/>
  <c r="AC170" i="8"/>
  <c r="AB170" i="8"/>
  <c r="AA170" i="8"/>
  <c r="Z170" i="8"/>
  <c r="Y170" i="8"/>
  <c r="X170" i="8"/>
  <c r="W170" i="8"/>
  <c r="V170" i="8"/>
  <c r="U170" i="8"/>
  <c r="T170" i="8"/>
  <c r="S170" i="8"/>
  <c r="R170" i="8"/>
  <c r="Q170" i="8"/>
  <c r="P170" i="8"/>
  <c r="O170" i="8"/>
  <c r="N170" i="8"/>
  <c r="M170" i="8"/>
  <c r="L170" i="8"/>
  <c r="K170" i="8"/>
  <c r="J170" i="8"/>
  <c r="I170" i="8"/>
  <c r="H170" i="8"/>
  <c r="G170" i="8"/>
  <c r="F170" i="8"/>
  <c r="E170" i="8"/>
  <c r="D170" i="8"/>
  <c r="AC169" i="8"/>
  <c r="AB169" i="8"/>
  <c r="AA169" i="8"/>
  <c r="Z169" i="8"/>
  <c r="Y169" i="8"/>
  <c r="X169" i="8"/>
  <c r="W169" i="8"/>
  <c r="V169" i="8"/>
  <c r="U169" i="8"/>
  <c r="T169" i="8"/>
  <c r="S169" i="8"/>
  <c r="R169" i="8"/>
  <c r="Q169" i="8"/>
  <c r="P169" i="8"/>
  <c r="O169" i="8"/>
  <c r="N169" i="8"/>
  <c r="M169" i="8"/>
  <c r="L169" i="8"/>
  <c r="K169" i="8"/>
  <c r="J169" i="8"/>
  <c r="I169" i="8"/>
  <c r="H169" i="8"/>
  <c r="G169" i="8"/>
  <c r="F169" i="8"/>
  <c r="E169" i="8"/>
  <c r="D169" i="8"/>
  <c r="AC168" i="8"/>
  <c r="AB168" i="8"/>
  <c r="AA168" i="8"/>
  <c r="Z168" i="8"/>
  <c r="Y168" i="8"/>
  <c r="X168" i="8"/>
  <c r="W168" i="8"/>
  <c r="V168" i="8"/>
  <c r="U168" i="8"/>
  <c r="T168" i="8"/>
  <c r="S168" i="8"/>
  <c r="R168" i="8"/>
  <c r="Q168" i="8"/>
  <c r="P168" i="8"/>
  <c r="O168" i="8"/>
  <c r="N168" i="8"/>
  <c r="M168" i="8"/>
  <c r="L168" i="8"/>
  <c r="K168" i="8"/>
  <c r="J168" i="8"/>
  <c r="I168" i="8"/>
  <c r="H168" i="8"/>
  <c r="G168" i="8"/>
  <c r="F168" i="8"/>
  <c r="E168" i="8"/>
  <c r="D168" i="8"/>
  <c r="AC167" i="8"/>
  <c r="AB167" i="8"/>
  <c r="AA167" i="8"/>
  <c r="Z167" i="8"/>
  <c r="Y167" i="8"/>
  <c r="X167" i="8"/>
  <c r="W167" i="8"/>
  <c r="V167" i="8"/>
  <c r="U167" i="8"/>
  <c r="T167" i="8"/>
  <c r="S167" i="8"/>
  <c r="R167" i="8"/>
  <c r="Q167" i="8"/>
  <c r="P167" i="8"/>
  <c r="O167" i="8"/>
  <c r="N167" i="8"/>
  <c r="M167" i="8"/>
  <c r="L167" i="8"/>
  <c r="K167" i="8"/>
  <c r="J167" i="8"/>
  <c r="I167" i="8"/>
  <c r="H167" i="8"/>
  <c r="G167" i="8"/>
  <c r="F167" i="8"/>
  <c r="E167" i="8"/>
  <c r="D167" i="8"/>
  <c r="AC166" i="8"/>
  <c r="AB166" i="8"/>
  <c r="AA166" i="8"/>
  <c r="Z166" i="8"/>
  <c r="Y166" i="8"/>
  <c r="X166" i="8"/>
  <c r="W166" i="8"/>
  <c r="V166" i="8"/>
  <c r="U166" i="8"/>
  <c r="T166" i="8"/>
  <c r="S166" i="8"/>
  <c r="R166" i="8"/>
  <c r="Q166" i="8"/>
  <c r="P166" i="8"/>
  <c r="O166" i="8"/>
  <c r="N166" i="8"/>
  <c r="M166" i="8"/>
  <c r="L166" i="8"/>
  <c r="K166" i="8"/>
  <c r="J166" i="8"/>
  <c r="I166" i="8"/>
  <c r="H166" i="8"/>
  <c r="G166" i="8"/>
  <c r="F166" i="8"/>
  <c r="E166" i="8"/>
  <c r="D166" i="8"/>
  <c r="AC165" i="8"/>
  <c r="AB165" i="8"/>
  <c r="AA165" i="8"/>
  <c r="Z165" i="8"/>
  <c r="Y165" i="8"/>
  <c r="X165" i="8"/>
  <c r="W165" i="8"/>
  <c r="V165" i="8"/>
  <c r="U165" i="8"/>
  <c r="T165" i="8"/>
  <c r="S165" i="8"/>
  <c r="R165" i="8"/>
  <c r="Q165" i="8"/>
  <c r="P165" i="8"/>
  <c r="O165" i="8"/>
  <c r="N165" i="8"/>
  <c r="M165" i="8"/>
  <c r="L165" i="8"/>
  <c r="K165" i="8"/>
  <c r="J165" i="8"/>
  <c r="I165" i="8"/>
  <c r="H165" i="8"/>
  <c r="G165" i="8"/>
  <c r="F165" i="8"/>
  <c r="E165" i="8"/>
  <c r="D165" i="8"/>
  <c r="AC164" i="8"/>
  <c r="AB164" i="8"/>
  <c r="AA164" i="8"/>
  <c r="Z164" i="8"/>
  <c r="Y164" i="8"/>
  <c r="X164" i="8"/>
  <c r="W164" i="8"/>
  <c r="V164" i="8"/>
  <c r="U164" i="8"/>
  <c r="T164" i="8"/>
  <c r="S164" i="8"/>
  <c r="R164" i="8"/>
  <c r="Q164" i="8"/>
  <c r="P164" i="8"/>
  <c r="O164" i="8"/>
  <c r="N164" i="8"/>
  <c r="M164" i="8"/>
  <c r="L164" i="8"/>
  <c r="K164" i="8"/>
  <c r="J164" i="8"/>
  <c r="I164" i="8"/>
  <c r="H164" i="8"/>
  <c r="G164" i="8"/>
  <c r="F164" i="8"/>
  <c r="E164" i="8"/>
  <c r="D164" i="8"/>
  <c r="AC163" i="8"/>
  <c r="AB163" i="8"/>
  <c r="AA163" i="8"/>
  <c r="Z163" i="8"/>
  <c r="Y163" i="8"/>
  <c r="X163" i="8"/>
  <c r="W163" i="8"/>
  <c r="V163" i="8"/>
  <c r="U163" i="8"/>
  <c r="T163" i="8"/>
  <c r="S163" i="8"/>
  <c r="R163" i="8"/>
  <c r="Q163" i="8"/>
  <c r="P163" i="8"/>
  <c r="O163" i="8"/>
  <c r="N163" i="8"/>
  <c r="M163" i="8"/>
  <c r="L163" i="8"/>
  <c r="K163" i="8"/>
  <c r="J163" i="8"/>
  <c r="I163" i="8"/>
  <c r="H163" i="8"/>
  <c r="G163" i="8"/>
  <c r="F163" i="8"/>
  <c r="E163" i="8"/>
  <c r="D163" i="8"/>
  <c r="AC162" i="8"/>
  <c r="AB162" i="8"/>
  <c r="AA162" i="8"/>
  <c r="Z162" i="8"/>
  <c r="Y162" i="8"/>
  <c r="X162" i="8"/>
  <c r="W162" i="8"/>
  <c r="V162" i="8"/>
  <c r="U162" i="8"/>
  <c r="T162" i="8"/>
  <c r="S162" i="8"/>
  <c r="R162" i="8"/>
  <c r="Q162" i="8"/>
  <c r="P162" i="8"/>
  <c r="O162" i="8"/>
  <c r="N162" i="8"/>
  <c r="M162" i="8"/>
  <c r="L162" i="8"/>
  <c r="K162" i="8"/>
  <c r="J162" i="8"/>
  <c r="I162" i="8"/>
  <c r="H162" i="8"/>
  <c r="G162" i="8"/>
  <c r="F162" i="8"/>
  <c r="E162" i="8"/>
  <c r="D162" i="8"/>
  <c r="AC161" i="8"/>
  <c r="AB161" i="8"/>
  <c r="AA161" i="8"/>
  <c r="Z161" i="8"/>
  <c r="Y161" i="8"/>
  <c r="X161" i="8"/>
  <c r="W161" i="8"/>
  <c r="V161" i="8"/>
  <c r="U161" i="8"/>
  <c r="T161" i="8"/>
  <c r="S161" i="8"/>
  <c r="R161" i="8"/>
  <c r="Q161" i="8"/>
  <c r="P161" i="8"/>
  <c r="O161" i="8"/>
  <c r="N161" i="8"/>
  <c r="M161" i="8"/>
  <c r="L161" i="8"/>
  <c r="K161" i="8"/>
  <c r="J161" i="8"/>
  <c r="I161" i="8"/>
  <c r="H161" i="8"/>
  <c r="G161" i="8"/>
  <c r="F161" i="8"/>
  <c r="E161" i="8"/>
  <c r="D161" i="8"/>
  <c r="AC160" i="8"/>
  <c r="AB160" i="8"/>
  <c r="AA160" i="8"/>
  <c r="Z160" i="8"/>
  <c r="Y160" i="8"/>
  <c r="X160" i="8"/>
  <c r="W160" i="8"/>
  <c r="V160" i="8"/>
  <c r="U160" i="8"/>
  <c r="T160" i="8"/>
  <c r="S160" i="8"/>
  <c r="R160" i="8"/>
  <c r="Q160" i="8"/>
  <c r="P160" i="8"/>
  <c r="O160" i="8"/>
  <c r="N160" i="8"/>
  <c r="M160" i="8"/>
  <c r="L160" i="8"/>
  <c r="K160" i="8"/>
  <c r="J160" i="8"/>
  <c r="I160" i="8"/>
  <c r="H160" i="8"/>
  <c r="G160" i="8"/>
  <c r="F160" i="8"/>
  <c r="E160" i="8"/>
  <c r="D160" i="8"/>
  <c r="AC159" i="8"/>
  <c r="AB159" i="8"/>
  <c r="AA159" i="8"/>
  <c r="Z159" i="8"/>
  <c r="Y159" i="8"/>
  <c r="X159" i="8"/>
  <c r="W159" i="8"/>
  <c r="V159" i="8"/>
  <c r="U159" i="8"/>
  <c r="T159" i="8"/>
  <c r="S159" i="8"/>
  <c r="R159" i="8"/>
  <c r="Q159" i="8"/>
  <c r="P159" i="8"/>
  <c r="O159" i="8"/>
  <c r="N159" i="8"/>
  <c r="M159" i="8"/>
  <c r="L159" i="8"/>
  <c r="K159" i="8"/>
  <c r="J159" i="8"/>
  <c r="I159" i="8"/>
  <c r="H159" i="8"/>
  <c r="G159" i="8"/>
  <c r="F159" i="8"/>
  <c r="E159" i="8"/>
  <c r="D159" i="8"/>
  <c r="AC158" i="8"/>
  <c r="AB158" i="8"/>
  <c r="AA158" i="8"/>
  <c r="Z158" i="8"/>
  <c r="Y158" i="8"/>
  <c r="X158" i="8"/>
  <c r="W158" i="8"/>
  <c r="V158" i="8"/>
  <c r="U158" i="8"/>
  <c r="T158" i="8"/>
  <c r="S158" i="8"/>
  <c r="R158" i="8"/>
  <c r="Q158" i="8"/>
  <c r="P158" i="8"/>
  <c r="O158" i="8"/>
  <c r="N158" i="8"/>
  <c r="M158" i="8"/>
  <c r="L158" i="8"/>
  <c r="K158" i="8"/>
  <c r="J158" i="8"/>
  <c r="I158" i="8"/>
  <c r="H158" i="8"/>
  <c r="G158" i="8"/>
  <c r="F158" i="8"/>
  <c r="E158" i="8"/>
  <c r="D158" i="8"/>
  <c r="AC157" i="8"/>
  <c r="AB157" i="8"/>
  <c r="AA157" i="8"/>
  <c r="Z157" i="8"/>
  <c r="Y157" i="8"/>
  <c r="X157" i="8"/>
  <c r="W157" i="8"/>
  <c r="V157" i="8"/>
  <c r="U157" i="8"/>
  <c r="T157" i="8"/>
  <c r="S157" i="8"/>
  <c r="R157" i="8"/>
  <c r="Q157" i="8"/>
  <c r="P157" i="8"/>
  <c r="O157" i="8"/>
  <c r="N157" i="8"/>
  <c r="M157" i="8"/>
  <c r="L157" i="8"/>
  <c r="K157" i="8"/>
  <c r="J157" i="8"/>
  <c r="I157" i="8"/>
  <c r="H157" i="8"/>
  <c r="G157" i="8"/>
  <c r="F157" i="8"/>
  <c r="E157" i="8"/>
  <c r="D157" i="8"/>
  <c r="AC156" i="8"/>
  <c r="AB156" i="8"/>
  <c r="AA156" i="8"/>
  <c r="Z156" i="8"/>
  <c r="Y156" i="8"/>
  <c r="X156" i="8"/>
  <c r="W156" i="8"/>
  <c r="V156" i="8"/>
  <c r="U156" i="8"/>
  <c r="T156" i="8"/>
  <c r="S156" i="8"/>
  <c r="R156" i="8"/>
  <c r="Q156" i="8"/>
  <c r="P156" i="8"/>
  <c r="O156" i="8"/>
  <c r="N156" i="8"/>
  <c r="M156" i="8"/>
  <c r="L156" i="8"/>
  <c r="K156" i="8"/>
  <c r="J156" i="8"/>
  <c r="I156" i="8"/>
  <c r="H156" i="8"/>
  <c r="G156" i="8"/>
  <c r="F156" i="8"/>
  <c r="E156" i="8"/>
  <c r="D156" i="8"/>
  <c r="AC155" i="8"/>
  <c r="AB155" i="8"/>
  <c r="AA155" i="8"/>
  <c r="Z155" i="8"/>
  <c r="Y155" i="8"/>
  <c r="X155" i="8"/>
  <c r="W155" i="8"/>
  <c r="V155" i="8"/>
  <c r="U155" i="8"/>
  <c r="T155" i="8"/>
  <c r="S155" i="8"/>
  <c r="R155" i="8"/>
  <c r="Q155" i="8"/>
  <c r="P155" i="8"/>
  <c r="O155" i="8"/>
  <c r="N155" i="8"/>
  <c r="M155" i="8"/>
  <c r="L155" i="8"/>
  <c r="K155" i="8"/>
  <c r="J155" i="8"/>
  <c r="I155" i="8"/>
  <c r="H155" i="8"/>
  <c r="G155" i="8"/>
  <c r="F155" i="8"/>
  <c r="E155" i="8"/>
  <c r="D155" i="8"/>
  <c r="AC154" i="8"/>
  <c r="AB154" i="8"/>
  <c r="AA154" i="8"/>
  <c r="Z154" i="8"/>
  <c r="Y154" i="8"/>
  <c r="X154" i="8"/>
  <c r="W154" i="8"/>
  <c r="V154" i="8"/>
  <c r="U154" i="8"/>
  <c r="T154" i="8"/>
  <c r="S154" i="8"/>
  <c r="R154" i="8"/>
  <c r="Q154" i="8"/>
  <c r="P154" i="8"/>
  <c r="O154" i="8"/>
  <c r="N154" i="8"/>
  <c r="M154" i="8"/>
  <c r="L154" i="8"/>
  <c r="K154" i="8"/>
  <c r="J154" i="8"/>
  <c r="I154" i="8"/>
  <c r="H154" i="8"/>
  <c r="G154" i="8"/>
  <c r="F154" i="8"/>
  <c r="E154" i="8"/>
  <c r="D154" i="8"/>
  <c r="AC153" i="8"/>
  <c r="AB153" i="8"/>
  <c r="AA153" i="8"/>
  <c r="Z153" i="8"/>
  <c r="Y153" i="8"/>
  <c r="X153" i="8"/>
  <c r="W153" i="8"/>
  <c r="V153" i="8"/>
  <c r="U153" i="8"/>
  <c r="T153" i="8"/>
  <c r="S153" i="8"/>
  <c r="R153" i="8"/>
  <c r="Q153" i="8"/>
  <c r="P153" i="8"/>
  <c r="O153" i="8"/>
  <c r="N153" i="8"/>
  <c r="M153" i="8"/>
  <c r="L153" i="8"/>
  <c r="K153" i="8"/>
  <c r="J153" i="8"/>
  <c r="I153" i="8"/>
  <c r="H153" i="8"/>
  <c r="G153" i="8"/>
  <c r="F153" i="8"/>
  <c r="E153" i="8"/>
  <c r="D153" i="8"/>
  <c r="AC152" i="8"/>
  <c r="AB152" i="8"/>
  <c r="AA152" i="8"/>
  <c r="Z152" i="8"/>
  <c r="Y152" i="8"/>
  <c r="X152" i="8"/>
  <c r="W152" i="8"/>
  <c r="V152" i="8"/>
  <c r="U152" i="8"/>
  <c r="T152" i="8"/>
  <c r="S152" i="8"/>
  <c r="R152" i="8"/>
  <c r="Q152" i="8"/>
  <c r="P152" i="8"/>
  <c r="O152" i="8"/>
  <c r="N152" i="8"/>
  <c r="M152" i="8"/>
  <c r="L152" i="8"/>
  <c r="K152" i="8"/>
  <c r="J152" i="8"/>
  <c r="I152" i="8"/>
  <c r="H152" i="8"/>
  <c r="G152" i="8"/>
  <c r="F152" i="8"/>
  <c r="E152" i="8"/>
  <c r="D152" i="8"/>
  <c r="AC151" i="8"/>
  <c r="AB151" i="8"/>
  <c r="AA151" i="8"/>
  <c r="Z151" i="8"/>
  <c r="Y151" i="8"/>
  <c r="X151" i="8"/>
  <c r="W151" i="8"/>
  <c r="V151" i="8"/>
  <c r="U151" i="8"/>
  <c r="T151" i="8"/>
  <c r="S151" i="8"/>
  <c r="R151" i="8"/>
  <c r="Q151" i="8"/>
  <c r="P151" i="8"/>
  <c r="O151" i="8"/>
  <c r="N151" i="8"/>
  <c r="M151" i="8"/>
  <c r="L151" i="8"/>
  <c r="K151" i="8"/>
  <c r="J151" i="8"/>
  <c r="I151" i="8"/>
  <c r="H151" i="8"/>
  <c r="G151" i="8"/>
  <c r="F151" i="8"/>
  <c r="E151" i="8"/>
  <c r="D151" i="8"/>
  <c r="AC150" i="8"/>
  <c r="AB150" i="8"/>
  <c r="AA150" i="8"/>
  <c r="Z150" i="8"/>
  <c r="Y150" i="8"/>
  <c r="X150" i="8"/>
  <c r="W150" i="8"/>
  <c r="V150" i="8"/>
  <c r="U150" i="8"/>
  <c r="T150" i="8"/>
  <c r="S150" i="8"/>
  <c r="R150" i="8"/>
  <c r="Q150" i="8"/>
  <c r="P150" i="8"/>
  <c r="O150" i="8"/>
  <c r="N150" i="8"/>
  <c r="M150" i="8"/>
  <c r="L150" i="8"/>
  <c r="K150" i="8"/>
  <c r="J150" i="8"/>
  <c r="I150" i="8"/>
  <c r="H150" i="8"/>
  <c r="G150" i="8"/>
  <c r="F150" i="8"/>
  <c r="E150" i="8"/>
  <c r="D150" i="8"/>
  <c r="AC149" i="8"/>
  <c r="AB149" i="8"/>
  <c r="AA149" i="8"/>
  <c r="Z149" i="8"/>
  <c r="Y149" i="8"/>
  <c r="X149" i="8"/>
  <c r="W149" i="8"/>
  <c r="V149" i="8"/>
  <c r="U149" i="8"/>
  <c r="T149" i="8"/>
  <c r="S149" i="8"/>
  <c r="R149" i="8"/>
  <c r="Q149" i="8"/>
  <c r="P149" i="8"/>
  <c r="O149" i="8"/>
  <c r="N149" i="8"/>
  <c r="M149" i="8"/>
  <c r="L149" i="8"/>
  <c r="K149" i="8"/>
  <c r="J149" i="8"/>
  <c r="I149" i="8"/>
  <c r="H149" i="8"/>
  <c r="G149" i="8"/>
  <c r="F149" i="8"/>
  <c r="E149" i="8"/>
  <c r="D149" i="8"/>
  <c r="AC148" i="8"/>
  <c r="AB148" i="8"/>
  <c r="AA148" i="8"/>
  <c r="Z148" i="8"/>
  <c r="Y148" i="8"/>
  <c r="X148" i="8"/>
  <c r="W148" i="8"/>
  <c r="V148" i="8"/>
  <c r="U148" i="8"/>
  <c r="T148" i="8"/>
  <c r="S148" i="8"/>
  <c r="R148" i="8"/>
  <c r="Q148" i="8"/>
  <c r="P148" i="8"/>
  <c r="O148" i="8"/>
  <c r="N148" i="8"/>
  <c r="M148" i="8"/>
  <c r="L148" i="8"/>
  <c r="K148" i="8"/>
  <c r="J148" i="8"/>
  <c r="I148" i="8"/>
  <c r="H148" i="8"/>
  <c r="G148" i="8"/>
  <c r="F148" i="8"/>
  <c r="E148" i="8"/>
  <c r="D148" i="8"/>
  <c r="AC147" i="8"/>
  <c r="AB147" i="8"/>
  <c r="AA147" i="8"/>
  <c r="Z147" i="8"/>
  <c r="Y147" i="8"/>
  <c r="X147" i="8"/>
  <c r="W147" i="8"/>
  <c r="V147" i="8"/>
  <c r="U147" i="8"/>
  <c r="T147" i="8"/>
  <c r="S147" i="8"/>
  <c r="R147" i="8"/>
  <c r="Q147" i="8"/>
  <c r="P147" i="8"/>
  <c r="O147" i="8"/>
  <c r="N147" i="8"/>
  <c r="M147" i="8"/>
  <c r="L147" i="8"/>
  <c r="K147" i="8"/>
  <c r="J147" i="8"/>
  <c r="I147" i="8"/>
  <c r="H147" i="8"/>
  <c r="G147" i="8"/>
  <c r="F147" i="8"/>
  <c r="E147" i="8"/>
  <c r="D147" i="8"/>
  <c r="AC146" i="8"/>
  <c r="AB146" i="8"/>
  <c r="AB144" i="8" s="1"/>
  <c r="AA146" i="8"/>
  <c r="AA144" i="8" s="1"/>
  <c r="Z146" i="8"/>
  <c r="Y146" i="8"/>
  <c r="X146" i="8"/>
  <c r="X144" i="8" s="1"/>
  <c r="W146" i="8"/>
  <c r="W144" i="8" s="1"/>
  <c r="V146" i="8"/>
  <c r="U146" i="8"/>
  <c r="T146" i="8"/>
  <c r="T144" i="8" s="1"/>
  <c r="S146" i="8"/>
  <c r="S144" i="8" s="1"/>
  <c r="R146" i="8"/>
  <c r="Q146" i="8"/>
  <c r="P146" i="8"/>
  <c r="P144" i="8" s="1"/>
  <c r="O146" i="8"/>
  <c r="O144" i="8" s="1"/>
  <c r="N146" i="8"/>
  <c r="M146" i="8"/>
  <c r="L146" i="8"/>
  <c r="L144" i="8" s="1"/>
  <c r="K146" i="8"/>
  <c r="K144" i="8" s="1"/>
  <c r="J146" i="8"/>
  <c r="I146" i="8"/>
  <c r="H146" i="8"/>
  <c r="H144" i="8" s="1"/>
  <c r="G146" i="8"/>
  <c r="G144" i="8" s="1"/>
  <c r="F146" i="8"/>
  <c r="E146" i="8"/>
  <c r="D146" i="8"/>
  <c r="D144" i="8" s="1"/>
  <c r="AC144" i="8"/>
  <c r="Z144" i="8"/>
  <c r="Y144" i="8"/>
  <c r="U144" i="8"/>
  <c r="R144" i="8"/>
  <c r="Q144" i="8"/>
  <c r="N144" i="8"/>
  <c r="M144" i="8"/>
  <c r="J144" i="8"/>
  <c r="I144" i="8"/>
  <c r="F144" i="8"/>
  <c r="E144" i="8"/>
  <c r="AC142" i="8"/>
  <c r="AB142" i="8"/>
  <c r="AA142" i="8"/>
  <c r="Z142" i="8"/>
  <c r="Y142" i="8"/>
  <c r="X142" i="8"/>
  <c r="W142" i="8"/>
  <c r="V142" i="8"/>
  <c r="U142" i="8"/>
  <c r="T142" i="8"/>
  <c r="S142" i="8"/>
  <c r="R142" i="8"/>
  <c r="Q142" i="8"/>
  <c r="P142" i="8"/>
  <c r="O142" i="8"/>
  <c r="N142" i="8"/>
  <c r="M142" i="8"/>
  <c r="L142" i="8"/>
  <c r="K142" i="8"/>
  <c r="J142" i="8"/>
  <c r="I142" i="8"/>
  <c r="H142" i="8"/>
  <c r="G142" i="8"/>
  <c r="F142" i="8"/>
  <c r="E142" i="8"/>
  <c r="D142" i="8"/>
  <c r="AC141" i="8"/>
  <c r="AB141" i="8"/>
  <c r="AA141" i="8"/>
  <c r="Z141" i="8"/>
  <c r="Y141" i="8"/>
  <c r="X141" i="8"/>
  <c r="W141" i="8"/>
  <c r="V141" i="8"/>
  <c r="U141" i="8"/>
  <c r="T141" i="8"/>
  <c r="S141" i="8"/>
  <c r="R141" i="8"/>
  <c r="Q141" i="8"/>
  <c r="P141" i="8"/>
  <c r="O141" i="8"/>
  <c r="N141" i="8"/>
  <c r="M141" i="8"/>
  <c r="L141" i="8"/>
  <c r="K141" i="8"/>
  <c r="J141" i="8"/>
  <c r="I141" i="8"/>
  <c r="H141" i="8"/>
  <c r="G141" i="8"/>
  <c r="F141" i="8"/>
  <c r="E141" i="8"/>
  <c r="D141" i="8"/>
  <c r="AC140" i="8"/>
  <c r="AB140" i="8"/>
  <c r="AA140" i="8"/>
  <c r="Z140" i="8"/>
  <c r="Y140" i="8"/>
  <c r="X140" i="8"/>
  <c r="W140" i="8"/>
  <c r="V140" i="8"/>
  <c r="U140" i="8"/>
  <c r="T140" i="8"/>
  <c r="S140" i="8"/>
  <c r="R140" i="8"/>
  <c r="Q140" i="8"/>
  <c r="P140" i="8"/>
  <c r="O140" i="8"/>
  <c r="N140" i="8"/>
  <c r="M140" i="8"/>
  <c r="L140" i="8"/>
  <c r="K140" i="8"/>
  <c r="J140" i="8"/>
  <c r="I140" i="8"/>
  <c r="H140" i="8"/>
  <c r="G140" i="8"/>
  <c r="F140" i="8"/>
  <c r="E140" i="8"/>
  <c r="D140" i="8"/>
  <c r="AC139" i="8"/>
  <c r="AB139" i="8"/>
  <c r="AA139" i="8"/>
  <c r="Z139" i="8"/>
  <c r="Y139" i="8"/>
  <c r="X139" i="8"/>
  <c r="W139" i="8"/>
  <c r="V139" i="8"/>
  <c r="U139" i="8"/>
  <c r="T139" i="8"/>
  <c r="S139" i="8"/>
  <c r="R139" i="8"/>
  <c r="Q139" i="8"/>
  <c r="P139" i="8"/>
  <c r="O139" i="8"/>
  <c r="N139" i="8"/>
  <c r="M139" i="8"/>
  <c r="L139" i="8"/>
  <c r="K139" i="8"/>
  <c r="J139" i="8"/>
  <c r="I139" i="8"/>
  <c r="H139" i="8"/>
  <c r="G139" i="8"/>
  <c r="F139" i="8"/>
  <c r="E139" i="8"/>
  <c r="D139" i="8"/>
  <c r="AC138" i="8"/>
  <c r="AB138" i="8"/>
  <c r="AA138" i="8"/>
  <c r="Z138" i="8"/>
  <c r="Y138" i="8"/>
  <c r="X138" i="8"/>
  <c r="W138" i="8"/>
  <c r="V138" i="8"/>
  <c r="U138" i="8"/>
  <c r="T138" i="8"/>
  <c r="S138" i="8"/>
  <c r="R138" i="8"/>
  <c r="Q138" i="8"/>
  <c r="P138" i="8"/>
  <c r="O138" i="8"/>
  <c r="N138" i="8"/>
  <c r="M138" i="8"/>
  <c r="L138" i="8"/>
  <c r="K138" i="8"/>
  <c r="J138" i="8"/>
  <c r="I138" i="8"/>
  <c r="H138" i="8"/>
  <c r="G138" i="8"/>
  <c r="F138" i="8"/>
  <c r="E138" i="8"/>
  <c r="D138"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AC136" i="8"/>
  <c r="AB136" i="8"/>
  <c r="AA136" i="8"/>
  <c r="Z136" i="8"/>
  <c r="Y136" i="8"/>
  <c r="X136" i="8"/>
  <c r="W136" i="8"/>
  <c r="V136" i="8"/>
  <c r="U136" i="8"/>
  <c r="T136" i="8"/>
  <c r="S136" i="8"/>
  <c r="R136" i="8"/>
  <c r="Q136" i="8"/>
  <c r="P136" i="8"/>
  <c r="O136" i="8"/>
  <c r="N136" i="8"/>
  <c r="M136" i="8"/>
  <c r="L136" i="8"/>
  <c r="K136" i="8"/>
  <c r="J136" i="8"/>
  <c r="I136" i="8"/>
  <c r="H136" i="8"/>
  <c r="G136" i="8"/>
  <c r="F136" i="8"/>
  <c r="E136" i="8"/>
  <c r="D136" i="8"/>
  <c r="AC135" i="8"/>
  <c r="AB135" i="8"/>
  <c r="AA135" i="8"/>
  <c r="Z135" i="8"/>
  <c r="Y135" i="8"/>
  <c r="X135" i="8"/>
  <c r="W135" i="8"/>
  <c r="V135" i="8"/>
  <c r="U135" i="8"/>
  <c r="T135" i="8"/>
  <c r="S135" i="8"/>
  <c r="R135" i="8"/>
  <c r="Q135" i="8"/>
  <c r="P135" i="8"/>
  <c r="O135" i="8"/>
  <c r="N135" i="8"/>
  <c r="M135" i="8"/>
  <c r="L135" i="8"/>
  <c r="K135" i="8"/>
  <c r="J135" i="8"/>
  <c r="I135" i="8"/>
  <c r="H135" i="8"/>
  <c r="G135" i="8"/>
  <c r="F135" i="8"/>
  <c r="E135" i="8"/>
  <c r="D135" i="8"/>
  <c r="AC134" i="8"/>
  <c r="AB134" i="8"/>
  <c r="AA134" i="8"/>
  <c r="Z134" i="8"/>
  <c r="Y134" i="8"/>
  <c r="X134" i="8"/>
  <c r="W134" i="8"/>
  <c r="V134" i="8"/>
  <c r="U134" i="8"/>
  <c r="T134" i="8"/>
  <c r="S134" i="8"/>
  <c r="R134" i="8"/>
  <c r="Q134" i="8"/>
  <c r="P134" i="8"/>
  <c r="O134" i="8"/>
  <c r="N134" i="8"/>
  <c r="M134" i="8"/>
  <c r="L134" i="8"/>
  <c r="K134" i="8"/>
  <c r="J134" i="8"/>
  <c r="I134" i="8"/>
  <c r="H134" i="8"/>
  <c r="G134" i="8"/>
  <c r="F134" i="8"/>
  <c r="E134" i="8"/>
  <c r="D134"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AC132" i="8"/>
  <c r="AB132" i="8"/>
  <c r="AA132" i="8"/>
  <c r="Z132" i="8"/>
  <c r="Y132" i="8"/>
  <c r="X132" i="8"/>
  <c r="W132" i="8"/>
  <c r="V132" i="8"/>
  <c r="U132" i="8"/>
  <c r="T132" i="8"/>
  <c r="S132" i="8"/>
  <c r="R132" i="8"/>
  <c r="Q132" i="8"/>
  <c r="P132" i="8"/>
  <c r="O132" i="8"/>
  <c r="N132" i="8"/>
  <c r="M132" i="8"/>
  <c r="L132" i="8"/>
  <c r="K132" i="8"/>
  <c r="J132" i="8"/>
  <c r="I132" i="8"/>
  <c r="H132" i="8"/>
  <c r="G132" i="8"/>
  <c r="F132" i="8"/>
  <c r="E132" i="8"/>
  <c r="D132"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AC130" i="8"/>
  <c r="AB130" i="8"/>
  <c r="AA130" i="8"/>
  <c r="Z130" i="8"/>
  <c r="Y130" i="8"/>
  <c r="X130" i="8"/>
  <c r="W130" i="8"/>
  <c r="V130" i="8"/>
  <c r="U130" i="8"/>
  <c r="T130" i="8"/>
  <c r="S130" i="8"/>
  <c r="R130" i="8"/>
  <c r="Q130" i="8"/>
  <c r="P130" i="8"/>
  <c r="O130" i="8"/>
  <c r="N130" i="8"/>
  <c r="M130" i="8"/>
  <c r="L130" i="8"/>
  <c r="K130" i="8"/>
  <c r="J130" i="8"/>
  <c r="I130" i="8"/>
  <c r="H130" i="8"/>
  <c r="G130" i="8"/>
  <c r="F130" i="8"/>
  <c r="E130" i="8"/>
  <c r="D130" i="8"/>
  <c r="AC129" i="8"/>
  <c r="AB129" i="8"/>
  <c r="AA129" i="8"/>
  <c r="Z129" i="8"/>
  <c r="Y129" i="8"/>
  <c r="X129" i="8"/>
  <c r="W129" i="8"/>
  <c r="V129" i="8"/>
  <c r="U129" i="8"/>
  <c r="T129" i="8"/>
  <c r="S129" i="8"/>
  <c r="R129" i="8"/>
  <c r="Q129" i="8"/>
  <c r="P129" i="8"/>
  <c r="O129" i="8"/>
  <c r="N129" i="8"/>
  <c r="M129" i="8"/>
  <c r="L129" i="8"/>
  <c r="K129" i="8"/>
  <c r="J129" i="8"/>
  <c r="I129" i="8"/>
  <c r="H129" i="8"/>
  <c r="G129" i="8"/>
  <c r="F129" i="8"/>
  <c r="E129" i="8"/>
  <c r="D129" i="8"/>
  <c r="AC128" i="8"/>
  <c r="AB128" i="8"/>
  <c r="AA128" i="8"/>
  <c r="Z128" i="8"/>
  <c r="Y128" i="8"/>
  <c r="X128" i="8"/>
  <c r="W128" i="8"/>
  <c r="V128" i="8"/>
  <c r="U128" i="8"/>
  <c r="T128" i="8"/>
  <c r="S128" i="8"/>
  <c r="R128" i="8"/>
  <c r="Q128" i="8"/>
  <c r="P128" i="8"/>
  <c r="O128" i="8"/>
  <c r="N128" i="8"/>
  <c r="M128" i="8"/>
  <c r="L128" i="8"/>
  <c r="K128" i="8"/>
  <c r="J128" i="8"/>
  <c r="I128" i="8"/>
  <c r="H128" i="8"/>
  <c r="G128" i="8"/>
  <c r="F128" i="8"/>
  <c r="E128" i="8"/>
  <c r="D128" i="8"/>
  <c r="AC127" i="8"/>
  <c r="AB127" i="8"/>
  <c r="AA127" i="8"/>
  <c r="Z127" i="8"/>
  <c r="Y127" i="8"/>
  <c r="X127" i="8"/>
  <c r="W127" i="8"/>
  <c r="V127" i="8"/>
  <c r="U127" i="8"/>
  <c r="T127" i="8"/>
  <c r="S127" i="8"/>
  <c r="R127" i="8"/>
  <c r="Q127" i="8"/>
  <c r="P127" i="8"/>
  <c r="O127" i="8"/>
  <c r="N127" i="8"/>
  <c r="M127" i="8"/>
  <c r="L127" i="8"/>
  <c r="K127" i="8"/>
  <c r="J127" i="8"/>
  <c r="I127" i="8"/>
  <c r="H127" i="8"/>
  <c r="G127" i="8"/>
  <c r="F127" i="8"/>
  <c r="E127" i="8"/>
  <c r="D127" i="8"/>
  <c r="AC126" i="8"/>
  <c r="AB126" i="8"/>
  <c r="AA126" i="8"/>
  <c r="Z126" i="8"/>
  <c r="Y126" i="8"/>
  <c r="X126" i="8"/>
  <c r="W126" i="8"/>
  <c r="V126" i="8"/>
  <c r="U126" i="8"/>
  <c r="T126" i="8"/>
  <c r="S126" i="8"/>
  <c r="R126" i="8"/>
  <c r="Q126" i="8"/>
  <c r="P126" i="8"/>
  <c r="O126" i="8"/>
  <c r="N126" i="8"/>
  <c r="M126" i="8"/>
  <c r="L126" i="8"/>
  <c r="K126" i="8"/>
  <c r="J126" i="8"/>
  <c r="I126" i="8"/>
  <c r="H126" i="8"/>
  <c r="G126" i="8"/>
  <c r="F126" i="8"/>
  <c r="E126" i="8"/>
  <c r="D126" i="8"/>
  <c r="AC125" i="8"/>
  <c r="AB125" i="8"/>
  <c r="AA125" i="8"/>
  <c r="Z125" i="8"/>
  <c r="Y125" i="8"/>
  <c r="X125" i="8"/>
  <c r="W125" i="8"/>
  <c r="V125" i="8"/>
  <c r="U125" i="8"/>
  <c r="T125" i="8"/>
  <c r="S125" i="8"/>
  <c r="R125" i="8"/>
  <c r="Q125" i="8"/>
  <c r="P125" i="8"/>
  <c r="O125" i="8"/>
  <c r="N125" i="8"/>
  <c r="M125" i="8"/>
  <c r="L125" i="8"/>
  <c r="K125" i="8"/>
  <c r="J125" i="8"/>
  <c r="I125" i="8"/>
  <c r="H125" i="8"/>
  <c r="G125" i="8"/>
  <c r="F125" i="8"/>
  <c r="E125" i="8"/>
  <c r="D125" i="8"/>
  <c r="AC124" i="8"/>
  <c r="AB124" i="8"/>
  <c r="AA124" i="8"/>
  <c r="Z124" i="8"/>
  <c r="Y124" i="8"/>
  <c r="X124" i="8"/>
  <c r="W124" i="8"/>
  <c r="V124" i="8"/>
  <c r="U124" i="8"/>
  <c r="T124" i="8"/>
  <c r="S124" i="8"/>
  <c r="R124" i="8"/>
  <c r="Q124" i="8"/>
  <c r="P124" i="8"/>
  <c r="O124" i="8"/>
  <c r="N124" i="8"/>
  <c r="M124" i="8"/>
  <c r="L124" i="8"/>
  <c r="K124" i="8"/>
  <c r="J124" i="8"/>
  <c r="I124" i="8"/>
  <c r="H124" i="8"/>
  <c r="G124" i="8"/>
  <c r="F124" i="8"/>
  <c r="E124" i="8"/>
  <c r="D124" i="8"/>
  <c r="AC123" i="8"/>
  <c r="AB123" i="8"/>
  <c r="AA123" i="8"/>
  <c r="Z123" i="8"/>
  <c r="Y123" i="8"/>
  <c r="X123" i="8"/>
  <c r="W123" i="8"/>
  <c r="V123" i="8"/>
  <c r="U123" i="8"/>
  <c r="T123" i="8"/>
  <c r="S123" i="8"/>
  <c r="R123" i="8"/>
  <c r="Q123" i="8"/>
  <c r="P123" i="8"/>
  <c r="O123" i="8"/>
  <c r="N123" i="8"/>
  <c r="M123" i="8"/>
  <c r="L123" i="8"/>
  <c r="K123" i="8"/>
  <c r="J123" i="8"/>
  <c r="I123" i="8"/>
  <c r="H123" i="8"/>
  <c r="G123" i="8"/>
  <c r="F123" i="8"/>
  <c r="E123" i="8"/>
  <c r="D123" i="8"/>
  <c r="AC122" i="8"/>
  <c r="AB122" i="8"/>
  <c r="AA122" i="8"/>
  <c r="Z122" i="8"/>
  <c r="Y122" i="8"/>
  <c r="X122" i="8"/>
  <c r="W122" i="8"/>
  <c r="V122" i="8"/>
  <c r="U122" i="8"/>
  <c r="T122" i="8"/>
  <c r="S122" i="8"/>
  <c r="R122" i="8"/>
  <c r="Q122" i="8"/>
  <c r="P122" i="8"/>
  <c r="O122" i="8"/>
  <c r="N122" i="8"/>
  <c r="M122" i="8"/>
  <c r="L122" i="8"/>
  <c r="K122" i="8"/>
  <c r="J122" i="8"/>
  <c r="I122" i="8"/>
  <c r="H122" i="8"/>
  <c r="G122" i="8"/>
  <c r="F122" i="8"/>
  <c r="E122" i="8"/>
  <c r="D122" i="8"/>
  <c r="AC121" i="8"/>
  <c r="AB121" i="8"/>
  <c r="AA121" i="8"/>
  <c r="Z121" i="8"/>
  <c r="Y121" i="8"/>
  <c r="X121" i="8"/>
  <c r="W121" i="8"/>
  <c r="V121" i="8"/>
  <c r="U121" i="8"/>
  <c r="T121" i="8"/>
  <c r="S121" i="8"/>
  <c r="R121" i="8"/>
  <c r="Q121" i="8"/>
  <c r="P121" i="8"/>
  <c r="O121" i="8"/>
  <c r="N121" i="8"/>
  <c r="M121" i="8"/>
  <c r="L121" i="8"/>
  <c r="K121" i="8"/>
  <c r="J121" i="8"/>
  <c r="I121" i="8"/>
  <c r="H121" i="8"/>
  <c r="G121" i="8"/>
  <c r="F121" i="8"/>
  <c r="E121" i="8"/>
  <c r="D121" i="8"/>
  <c r="AC120" i="8"/>
  <c r="AB120" i="8"/>
  <c r="AA120" i="8"/>
  <c r="Z120" i="8"/>
  <c r="Y120" i="8"/>
  <c r="X120" i="8"/>
  <c r="W120" i="8"/>
  <c r="V120" i="8"/>
  <c r="U120" i="8"/>
  <c r="T120" i="8"/>
  <c r="S120" i="8"/>
  <c r="R120" i="8"/>
  <c r="Q120" i="8"/>
  <c r="P120" i="8"/>
  <c r="O120" i="8"/>
  <c r="N120" i="8"/>
  <c r="M120" i="8"/>
  <c r="L120" i="8"/>
  <c r="K120" i="8"/>
  <c r="J120" i="8"/>
  <c r="I120" i="8"/>
  <c r="H120" i="8"/>
  <c r="G120" i="8"/>
  <c r="F120" i="8"/>
  <c r="E120" i="8"/>
  <c r="D120" i="8"/>
  <c r="AC119" i="8"/>
  <c r="AB119" i="8"/>
  <c r="AA119" i="8"/>
  <c r="Z119" i="8"/>
  <c r="Y119" i="8"/>
  <c r="X119" i="8"/>
  <c r="W119" i="8"/>
  <c r="V119" i="8"/>
  <c r="U119" i="8"/>
  <c r="T119" i="8"/>
  <c r="S119" i="8"/>
  <c r="R119" i="8"/>
  <c r="Q119" i="8"/>
  <c r="P119" i="8"/>
  <c r="O119" i="8"/>
  <c r="N119" i="8"/>
  <c r="M119" i="8"/>
  <c r="L119" i="8"/>
  <c r="K119" i="8"/>
  <c r="J119" i="8"/>
  <c r="I119" i="8"/>
  <c r="H119" i="8"/>
  <c r="G119" i="8"/>
  <c r="F119" i="8"/>
  <c r="E119" i="8"/>
  <c r="D119" i="8"/>
  <c r="AC118" i="8"/>
  <c r="AB118" i="8"/>
  <c r="AA118" i="8"/>
  <c r="Z118" i="8"/>
  <c r="Y118" i="8"/>
  <c r="X118" i="8"/>
  <c r="W118" i="8"/>
  <c r="V118" i="8"/>
  <c r="U118" i="8"/>
  <c r="T118" i="8"/>
  <c r="S118" i="8"/>
  <c r="R118" i="8"/>
  <c r="Q118" i="8"/>
  <c r="P118" i="8"/>
  <c r="O118" i="8"/>
  <c r="N118" i="8"/>
  <c r="M118" i="8"/>
  <c r="L118" i="8"/>
  <c r="K118" i="8"/>
  <c r="J118" i="8"/>
  <c r="I118" i="8"/>
  <c r="H118" i="8"/>
  <c r="G118" i="8"/>
  <c r="F118" i="8"/>
  <c r="E118" i="8"/>
  <c r="D118" i="8"/>
  <c r="AC117" i="8"/>
  <c r="AB117" i="8"/>
  <c r="AA117" i="8"/>
  <c r="Z117" i="8"/>
  <c r="Y117" i="8"/>
  <c r="X117" i="8"/>
  <c r="W117" i="8"/>
  <c r="V117" i="8"/>
  <c r="U117" i="8"/>
  <c r="T117" i="8"/>
  <c r="S117" i="8"/>
  <c r="R117" i="8"/>
  <c r="Q117" i="8"/>
  <c r="P117" i="8"/>
  <c r="O117" i="8"/>
  <c r="N117" i="8"/>
  <c r="M117" i="8"/>
  <c r="L117" i="8"/>
  <c r="K117" i="8"/>
  <c r="J117" i="8"/>
  <c r="I117" i="8"/>
  <c r="H117" i="8"/>
  <c r="G117" i="8"/>
  <c r="F117" i="8"/>
  <c r="E117" i="8"/>
  <c r="D117" i="8"/>
  <c r="AC116" i="8"/>
  <c r="AB116" i="8"/>
  <c r="AA116" i="8"/>
  <c r="Z116" i="8"/>
  <c r="Y116" i="8"/>
  <c r="X116" i="8"/>
  <c r="W116" i="8"/>
  <c r="V116" i="8"/>
  <c r="U116" i="8"/>
  <c r="T116" i="8"/>
  <c r="S116" i="8"/>
  <c r="R116" i="8"/>
  <c r="Q116" i="8"/>
  <c r="P116" i="8"/>
  <c r="O116" i="8"/>
  <c r="N116" i="8"/>
  <c r="M116" i="8"/>
  <c r="L116" i="8"/>
  <c r="K116" i="8"/>
  <c r="J116" i="8"/>
  <c r="I116" i="8"/>
  <c r="H116" i="8"/>
  <c r="G116" i="8"/>
  <c r="F116" i="8"/>
  <c r="E116" i="8"/>
  <c r="D116" i="8"/>
  <c r="AC115" i="8"/>
  <c r="AB115" i="8"/>
  <c r="AA115" i="8"/>
  <c r="Z115" i="8"/>
  <c r="Y115" i="8"/>
  <c r="X115" i="8"/>
  <c r="W115" i="8"/>
  <c r="V115" i="8"/>
  <c r="U115" i="8"/>
  <c r="T115" i="8"/>
  <c r="S115" i="8"/>
  <c r="R115" i="8"/>
  <c r="Q115" i="8"/>
  <c r="P115" i="8"/>
  <c r="O115" i="8"/>
  <c r="N115" i="8"/>
  <c r="M115" i="8"/>
  <c r="L115" i="8"/>
  <c r="K115" i="8"/>
  <c r="J115" i="8"/>
  <c r="I115" i="8"/>
  <c r="H115" i="8"/>
  <c r="G115" i="8"/>
  <c r="F115" i="8"/>
  <c r="E115" i="8"/>
  <c r="D115" i="8"/>
  <c r="AC114" i="8"/>
  <c r="AB114" i="8"/>
  <c r="AA114" i="8"/>
  <c r="Z114" i="8"/>
  <c r="Y114" i="8"/>
  <c r="X114" i="8"/>
  <c r="W114" i="8"/>
  <c r="V114" i="8"/>
  <c r="U114" i="8"/>
  <c r="T114" i="8"/>
  <c r="S114" i="8"/>
  <c r="R114" i="8"/>
  <c r="Q114" i="8"/>
  <c r="P114" i="8"/>
  <c r="O114" i="8"/>
  <c r="N114" i="8"/>
  <c r="M114" i="8"/>
  <c r="L114" i="8"/>
  <c r="K114" i="8"/>
  <c r="J114" i="8"/>
  <c r="I114" i="8"/>
  <c r="H114" i="8"/>
  <c r="G114" i="8"/>
  <c r="F114" i="8"/>
  <c r="E114" i="8"/>
  <c r="D114" i="8"/>
  <c r="AC113" i="8"/>
  <c r="AB113" i="8"/>
  <c r="AA113" i="8"/>
  <c r="Z113" i="8"/>
  <c r="Y113" i="8"/>
  <c r="X113" i="8"/>
  <c r="W113" i="8"/>
  <c r="V113" i="8"/>
  <c r="U113" i="8"/>
  <c r="T113" i="8"/>
  <c r="S113" i="8"/>
  <c r="R113" i="8"/>
  <c r="Q113" i="8"/>
  <c r="P113" i="8"/>
  <c r="O113" i="8"/>
  <c r="N113" i="8"/>
  <c r="M113" i="8"/>
  <c r="L113" i="8"/>
  <c r="K113" i="8"/>
  <c r="J113" i="8"/>
  <c r="I113" i="8"/>
  <c r="H113" i="8"/>
  <c r="G113" i="8"/>
  <c r="F113" i="8"/>
  <c r="E113" i="8"/>
  <c r="D113" i="8"/>
  <c r="AC112" i="8"/>
  <c r="AB112" i="8"/>
  <c r="AA112" i="8"/>
  <c r="Z112" i="8"/>
  <c r="Y112" i="8"/>
  <c r="X112" i="8"/>
  <c r="W112" i="8"/>
  <c r="V112" i="8"/>
  <c r="U112" i="8"/>
  <c r="T112" i="8"/>
  <c r="S112" i="8"/>
  <c r="R112" i="8"/>
  <c r="Q112" i="8"/>
  <c r="P112" i="8"/>
  <c r="O112" i="8"/>
  <c r="N112" i="8"/>
  <c r="M112" i="8"/>
  <c r="L112" i="8"/>
  <c r="K112" i="8"/>
  <c r="J112" i="8"/>
  <c r="I112" i="8"/>
  <c r="H112" i="8"/>
  <c r="G112" i="8"/>
  <c r="F112" i="8"/>
  <c r="E112" i="8"/>
  <c r="D112" i="8"/>
  <c r="AC111" i="8"/>
  <c r="AB111" i="8"/>
  <c r="AA111" i="8"/>
  <c r="Z111" i="8"/>
  <c r="Y111" i="8"/>
  <c r="X111" i="8"/>
  <c r="W111" i="8"/>
  <c r="V111" i="8"/>
  <c r="U111" i="8"/>
  <c r="T111" i="8"/>
  <c r="S111" i="8"/>
  <c r="R111" i="8"/>
  <c r="Q111" i="8"/>
  <c r="P111" i="8"/>
  <c r="O111" i="8"/>
  <c r="N111" i="8"/>
  <c r="M111" i="8"/>
  <c r="L111" i="8"/>
  <c r="K111" i="8"/>
  <c r="J111" i="8"/>
  <c r="I111" i="8"/>
  <c r="H111" i="8"/>
  <c r="G111" i="8"/>
  <c r="F111" i="8"/>
  <c r="E111" i="8"/>
  <c r="D111" i="8"/>
  <c r="AC110" i="8"/>
  <c r="AB110" i="8"/>
  <c r="AA110" i="8"/>
  <c r="Z110" i="8"/>
  <c r="Y110" i="8"/>
  <c r="X110" i="8"/>
  <c r="W110" i="8"/>
  <c r="V110" i="8"/>
  <c r="U110" i="8"/>
  <c r="T110" i="8"/>
  <c r="S110" i="8"/>
  <c r="R110" i="8"/>
  <c r="Q110" i="8"/>
  <c r="P110" i="8"/>
  <c r="O110" i="8"/>
  <c r="N110" i="8"/>
  <c r="M110" i="8"/>
  <c r="L110" i="8"/>
  <c r="K110" i="8"/>
  <c r="J110" i="8"/>
  <c r="I110" i="8"/>
  <c r="H110" i="8"/>
  <c r="G110" i="8"/>
  <c r="F110" i="8"/>
  <c r="E110" i="8"/>
  <c r="D110" i="8"/>
  <c r="AC109" i="8"/>
  <c r="AB109" i="8"/>
  <c r="AA109" i="8"/>
  <c r="Z109" i="8"/>
  <c r="Y109" i="8"/>
  <c r="X109" i="8"/>
  <c r="W109" i="8"/>
  <c r="V109" i="8"/>
  <c r="U109" i="8"/>
  <c r="T109" i="8"/>
  <c r="S109" i="8"/>
  <c r="R109" i="8"/>
  <c r="Q109" i="8"/>
  <c r="P109" i="8"/>
  <c r="O109" i="8"/>
  <c r="N109" i="8"/>
  <c r="M109" i="8"/>
  <c r="L109" i="8"/>
  <c r="K109" i="8"/>
  <c r="J109" i="8"/>
  <c r="I109" i="8"/>
  <c r="H109" i="8"/>
  <c r="G109" i="8"/>
  <c r="F109" i="8"/>
  <c r="E109" i="8"/>
  <c r="D109" i="8"/>
  <c r="AC108" i="8"/>
  <c r="AB108" i="8"/>
  <c r="AA108" i="8"/>
  <c r="Z108" i="8"/>
  <c r="Y108" i="8"/>
  <c r="X108" i="8"/>
  <c r="W108" i="8"/>
  <c r="V108" i="8"/>
  <c r="U108" i="8"/>
  <c r="T108" i="8"/>
  <c r="S108" i="8"/>
  <c r="R108" i="8"/>
  <c r="Q108" i="8"/>
  <c r="P108" i="8"/>
  <c r="O108" i="8"/>
  <c r="N108" i="8"/>
  <c r="M108" i="8"/>
  <c r="L108" i="8"/>
  <c r="K108" i="8"/>
  <c r="J108" i="8"/>
  <c r="I108" i="8"/>
  <c r="H108" i="8"/>
  <c r="G108" i="8"/>
  <c r="F108" i="8"/>
  <c r="E108" i="8"/>
  <c r="D108" i="8"/>
  <c r="AC107" i="8"/>
  <c r="AC105" i="8" s="1"/>
  <c r="AB107" i="8"/>
  <c r="AA107" i="8"/>
  <c r="Z107" i="8"/>
  <c r="Z105" i="8" s="1"/>
  <c r="Y107" i="8"/>
  <c r="Y105" i="8" s="1"/>
  <c r="X107" i="8"/>
  <c r="W107" i="8"/>
  <c r="V107" i="8"/>
  <c r="V105" i="8" s="1"/>
  <c r="U107" i="8"/>
  <c r="U105" i="8" s="1"/>
  <c r="T107" i="8"/>
  <c r="S107" i="8"/>
  <c r="R107" i="8"/>
  <c r="R105" i="8" s="1"/>
  <c r="Q107" i="8"/>
  <c r="Q105" i="8" s="1"/>
  <c r="P107" i="8"/>
  <c r="O107" i="8"/>
  <c r="N107" i="8"/>
  <c r="N105" i="8" s="1"/>
  <c r="M107" i="8"/>
  <c r="M105" i="8" s="1"/>
  <c r="L107" i="8"/>
  <c r="K107" i="8"/>
  <c r="J107" i="8"/>
  <c r="J105" i="8" s="1"/>
  <c r="I107" i="8"/>
  <c r="I105" i="8" s="1"/>
  <c r="H107" i="8"/>
  <c r="G107" i="8"/>
  <c r="F107" i="8"/>
  <c r="F105" i="8" s="1"/>
  <c r="E107" i="8"/>
  <c r="E105" i="8" s="1"/>
  <c r="D107" i="8"/>
  <c r="AB105" i="8"/>
  <c r="AA105" i="8"/>
  <c r="X105" i="8"/>
  <c r="W105" i="8"/>
  <c r="T105" i="8"/>
  <c r="S105" i="8"/>
  <c r="P105" i="8"/>
  <c r="O105" i="8"/>
  <c r="L105" i="8"/>
  <c r="K105" i="8"/>
  <c r="H105" i="8"/>
  <c r="G105" i="8"/>
  <c r="D105" i="8"/>
  <c r="AC103" i="8"/>
  <c r="AB103" i="8"/>
  <c r="AA103" i="8"/>
  <c r="Z103" i="8"/>
  <c r="Y103" i="8"/>
  <c r="X103" i="8"/>
  <c r="W103" i="8"/>
  <c r="V103" i="8"/>
  <c r="U103" i="8"/>
  <c r="T103" i="8"/>
  <c r="S103" i="8"/>
  <c r="R103" i="8"/>
  <c r="Q103" i="8"/>
  <c r="P103" i="8"/>
  <c r="O103" i="8"/>
  <c r="N103" i="8"/>
  <c r="M103" i="8"/>
  <c r="L103" i="8"/>
  <c r="K103" i="8"/>
  <c r="J103" i="8"/>
  <c r="I103" i="8"/>
  <c r="H103" i="8"/>
  <c r="G103" i="8"/>
  <c r="F103" i="8"/>
  <c r="E103" i="8"/>
  <c r="D103" i="8"/>
  <c r="AC102" i="8"/>
  <c r="AB102" i="8"/>
  <c r="AA102" i="8"/>
  <c r="Z102" i="8"/>
  <c r="Y102" i="8"/>
  <c r="X102" i="8"/>
  <c r="W102" i="8"/>
  <c r="V102" i="8"/>
  <c r="U102" i="8"/>
  <c r="T102" i="8"/>
  <c r="S102" i="8"/>
  <c r="R102" i="8"/>
  <c r="Q102" i="8"/>
  <c r="P102" i="8"/>
  <c r="O102" i="8"/>
  <c r="N102" i="8"/>
  <c r="M102" i="8"/>
  <c r="L102" i="8"/>
  <c r="K102" i="8"/>
  <c r="J102" i="8"/>
  <c r="I102" i="8"/>
  <c r="H102" i="8"/>
  <c r="G102" i="8"/>
  <c r="F102" i="8"/>
  <c r="E102" i="8"/>
  <c r="D102" i="8"/>
  <c r="AC101" i="8"/>
  <c r="AB101" i="8"/>
  <c r="AA101" i="8"/>
  <c r="Z101" i="8"/>
  <c r="Y101" i="8"/>
  <c r="X101" i="8"/>
  <c r="W101" i="8"/>
  <c r="V101" i="8"/>
  <c r="U101" i="8"/>
  <c r="T101" i="8"/>
  <c r="S101" i="8"/>
  <c r="R101" i="8"/>
  <c r="Q101" i="8"/>
  <c r="P101" i="8"/>
  <c r="O101" i="8"/>
  <c r="N101" i="8"/>
  <c r="M101" i="8"/>
  <c r="L101" i="8"/>
  <c r="K101" i="8"/>
  <c r="J101" i="8"/>
  <c r="I101" i="8"/>
  <c r="H101" i="8"/>
  <c r="G101" i="8"/>
  <c r="F101" i="8"/>
  <c r="E101" i="8"/>
  <c r="D101" i="8"/>
  <c r="AC100" i="8"/>
  <c r="AB100" i="8"/>
  <c r="AA100" i="8"/>
  <c r="Z100" i="8"/>
  <c r="Y100" i="8"/>
  <c r="X100" i="8"/>
  <c r="W100" i="8"/>
  <c r="V100" i="8"/>
  <c r="U100" i="8"/>
  <c r="T100" i="8"/>
  <c r="S100" i="8"/>
  <c r="R100" i="8"/>
  <c r="Q100" i="8"/>
  <c r="P100" i="8"/>
  <c r="O100" i="8"/>
  <c r="N100" i="8"/>
  <c r="M100" i="8"/>
  <c r="L100" i="8"/>
  <c r="K100" i="8"/>
  <c r="J100" i="8"/>
  <c r="I100" i="8"/>
  <c r="H100" i="8"/>
  <c r="G100" i="8"/>
  <c r="F100" i="8"/>
  <c r="E100" i="8"/>
  <c r="D100" i="8"/>
  <c r="AC99" i="8"/>
  <c r="AB99" i="8"/>
  <c r="AA99" i="8"/>
  <c r="Z99" i="8"/>
  <c r="Y99" i="8"/>
  <c r="X99" i="8"/>
  <c r="W99" i="8"/>
  <c r="V99" i="8"/>
  <c r="U99" i="8"/>
  <c r="T99" i="8"/>
  <c r="S99" i="8"/>
  <c r="R99" i="8"/>
  <c r="Q99" i="8"/>
  <c r="P99" i="8"/>
  <c r="O99" i="8"/>
  <c r="N99" i="8"/>
  <c r="M99" i="8"/>
  <c r="L99" i="8"/>
  <c r="K99" i="8"/>
  <c r="J99" i="8"/>
  <c r="I99" i="8"/>
  <c r="H99" i="8"/>
  <c r="G99" i="8"/>
  <c r="F99" i="8"/>
  <c r="E99" i="8"/>
  <c r="D99" i="8"/>
  <c r="AC98" i="8"/>
  <c r="AB98" i="8"/>
  <c r="AA98" i="8"/>
  <c r="Z98" i="8"/>
  <c r="Y98" i="8"/>
  <c r="X98" i="8"/>
  <c r="W98" i="8"/>
  <c r="V98" i="8"/>
  <c r="U98" i="8"/>
  <c r="T98" i="8"/>
  <c r="S98" i="8"/>
  <c r="R98" i="8"/>
  <c r="Q98" i="8"/>
  <c r="P98" i="8"/>
  <c r="O98" i="8"/>
  <c r="N98" i="8"/>
  <c r="M98" i="8"/>
  <c r="L98" i="8"/>
  <c r="K98" i="8"/>
  <c r="J98" i="8"/>
  <c r="I98" i="8"/>
  <c r="H98" i="8"/>
  <c r="G98" i="8"/>
  <c r="F98" i="8"/>
  <c r="E98" i="8"/>
  <c r="D98" i="8"/>
  <c r="AC97" i="8"/>
  <c r="AB97" i="8"/>
  <c r="AA97" i="8"/>
  <c r="Z97" i="8"/>
  <c r="Y97" i="8"/>
  <c r="X97" i="8"/>
  <c r="W97" i="8"/>
  <c r="V97" i="8"/>
  <c r="U97" i="8"/>
  <c r="T97" i="8"/>
  <c r="S97" i="8"/>
  <c r="R97" i="8"/>
  <c r="Q97" i="8"/>
  <c r="P97" i="8"/>
  <c r="O97" i="8"/>
  <c r="N97" i="8"/>
  <c r="M97" i="8"/>
  <c r="L97" i="8"/>
  <c r="K97" i="8"/>
  <c r="J97" i="8"/>
  <c r="I97" i="8"/>
  <c r="H97" i="8"/>
  <c r="G97" i="8"/>
  <c r="F97" i="8"/>
  <c r="E97" i="8"/>
  <c r="D97" i="8"/>
  <c r="AC96" i="8"/>
  <c r="AB96" i="8"/>
  <c r="AA96" i="8"/>
  <c r="Z96" i="8"/>
  <c r="Y96" i="8"/>
  <c r="X96" i="8"/>
  <c r="W96" i="8"/>
  <c r="V96" i="8"/>
  <c r="U96" i="8"/>
  <c r="T96" i="8"/>
  <c r="S96" i="8"/>
  <c r="R96" i="8"/>
  <c r="Q96" i="8"/>
  <c r="P96" i="8"/>
  <c r="O96" i="8"/>
  <c r="N96" i="8"/>
  <c r="M96" i="8"/>
  <c r="L96" i="8"/>
  <c r="K96" i="8"/>
  <c r="J96" i="8"/>
  <c r="I96" i="8"/>
  <c r="H96" i="8"/>
  <c r="G96" i="8"/>
  <c r="F96" i="8"/>
  <c r="E96" i="8"/>
  <c r="D96" i="8"/>
  <c r="AC95" i="8"/>
  <c r="AB95" i="8"/>
  <c r="AA95" i="8"/>
  <c r="Z95" i="8"/>
  <c r="Y95" i="8"/>
  <c r="X95" i="8"/>
  <c r="W95" i="8"/>
  <c r="V95" i="8"/>
  <c r="U95" i="8"/>
  <c r="T95" i="8"/>
  <c r="S95" i="8"/>
  <c r="R95" i="8"/>
  <c r="Q95" i="8"/>
  <c r="P95" i="8"/>
  <c r="O95" i="8"/>
  <c r="N95" i="8"/>
  <c r="M95" i="8"/>
  <c r="L95" i="8"/>
  <c r="K95" i="8"/>
  <c r="J95" i="8"/>
  <c r="I95" i="8"/>
  <c r="H95" i="8"/>
  <c r="G95" i="8"/>
  <c r="F95" i="8"/>
  <c r="E95" i="8"/>
  <c r="D95" i="8"/>
  <c r="AC94" i="8"/>
  <c r="AB94" i="8"/>
  <c r="AA94" i="8"/>
  <c r="Z94" i="8"/>
  <c r="Y94" i="8"/>
  <c r="X94" i="8"/>
  <c r="W94" i="8"/>
  <c r="V94" i="8"/>
  <c r="U94" i="8"/>
  <c r="T94" i="8"/>
  <c r="S94" i="8"/>
  <c r="R94" i="8"/>
  <c r="Q94" i="8"/>
  <c r="P94" i="8"/>
  <c r="O94" i="8"/>
  <c r="N94" i="8"/>
  <c r="M94" i="8"/>
  <c r="L94" i="8"/>
  <c r="K94" i="8"/>
  <c r="J94" i="8"/>
  <c r="I94" i="8"/>
  <c r="H94" i="8"/>
  <c r="G94" i="8"/>
  <c r="F94" i="8"/>
  <c r="E94" i="8"/>
  <c r="D94" i="8"/>
  <c r="AC93" i="8"/>
  <c r="AB93" i="8"/>
  <c r="AA93" i="8"/>
  <c r="Z93" i="8"/>
  <c r="Y93" i="8"/>
  <c r="X93" i="8"/>
  <c r="W93" i="8"/>
  <c r="V93" i="8"/>
  <c r="U93" i="8"/>
  <c r="T93" i="8"/>
  <c r="S93" i="8"/>
  <c r="R93" i="8"/>
  <c r="Q93" i="8"/>
  <c r="P93" i="8"/>
  <c r="O93" i="8"/>
  <c r="N93" i="8"/>
  <c r="M93" i="8"/>
  <c r="L93" i="8"/>
  <c r="K93" i="8"/>
  <c r="J93" i="8"/>
  <c r="I93" i="8"/>
  <c r="H93" i="8"/>
  <c r="G93" i="8"/>
  <c r="F93" i="8"/>
  <c r="E93" i="8"/>
  <c r="D93" i="8"/>
  <c r="AC92" i="8"/>
  <c r="AB92" i="8"/>
  <c r="AA92" i="8"/>
  <c r="Z92" i="8"/>
  <c r="Y92" i="8"/>
  <c r="X92" i="8"/>
  <c r="W92" i="8"/>
  <c r="V92" i="8"/>
  <c r="U92" i="8"/>
  <c r="T92" i="8"/>
  <c r="S92" i="8"/>
  <c r="R92" i="8"/>
  <c r="Q92" i="8"/>
  <c r="P92" i="8"/>
  <c r="O92" i="8"/>
  <c r="N92" i="8"/>
  <c r="M92" i="8"/>
  <c r="L92" i="8"/>
  <c r="K92" i="8"/>
  <c r="J92" i="8"/>
  <c r="I92" i="8"/>
  <c r="H92" i="8"/>
  <c r="G92" i="8"/>
  <c r="F92" i="8"/>
  <c r="E92" i="8"/>
  <c r="D92" i="8"/>
  <c r="AC91" i="8"/>
  <c r="AB91" i="8"/>
  <c r="AA91" i="8"/>
  <c r="Z91" i="8"/>
  <c r="Y91" i="8"/>
  <c r="X91" i="8"/>
  <c r="W91" i="8"/>
  <c r="V91" i="8"/>
  <c r="U91" i="8"/>
  <c r="T91" i="8"/>
  <c r="S91" i="8"/>
  <c r="R91" i="8"/>
  <c r="Q91" i="8"/>
  <c r="P91" i="8"/>
  <c r="O91" i="8"/>
  <c r="N91" i="8"/>
  <c r="M91" i="8"/>
  <c r="L91" i="8"/>
  <c r="K91" i="8"/>
  <c r="J91" i="8"/>
  <c r="I91" i="8"/>
  <c r="H91" i="8"/>
  <c r="G91" i="8"/>
  <c r="F91" i="8"/>
  <c r="E91" i="8"/>
  <c r="D91" i="8"/>
  <c r="AC90" i="8"/>
  <c r="AB90" i="8"/>
  <c r="AA90" i="8"/>
  <c r="Z90" i="8"/>
  <c r="Y90" i="8"/>
  <c r="X90" i="8"/>
  <c r="W90" i="8"/>
  <c r="V90" i="8"/>
  <c r="U90" i="8"/>
  <c r="T90" i="8"/>
  <c r="S90" i="8"/>
  <c r="R90" i="8"/>
  <c r="Q90" i="8"/>
  <c r="P90" i="8"/>
  <c r="O90" i="8"/>
  <c r="N90" i="8"/>
  <c r="M90" i="8"/>
  <c r="L90" i="8"/>
  <c r="K90" i="8"/>
  <c r="J90" i="8"/>
  <c r="I90" i="8"/>
  <c r="H90" i="8"/>
  <c r="G90" i="8"/>
  <c r="F90" i="8"/>
  <c r="E90" i="8"/>
  <c r="D90" i="8"/>
  <c r="AC89" i="8"/>
  <c r="AB89" i="8"/>
  <c r="AA89" i="8"/>
  <c r="Z89" i="8"/>
  <c r="Y89" i="8"/>
  <c r="X89" i="8"/>
  <c r="W89" i="8"/>
  <c r="V89" i="8"/>
  <c r="U89" i="8"/>
  <c r="T89" i="8"/>
  <c r="S89" i="8"/>
  <c r="R89" i="8"/>
  <c r="Q89" i="8"/>
  <c r="P89" i="8"/>
  <c r="O89" i="8"/>
  <c r="N89" i="8"/>
  <c r="M89" i="8"/>
  <c r="L89" i="8"/>
  <c r="K89" i="8"/>
  <c r="J89" i="8"/>
  <c r="I89" i="8"/>
  <c r="H89" i="8"/>
  <c r="G89" i="8"/>
  <c r="F89" i="8"/>
  <c r="E89" i="8"/>
  <c r="D89" i="8"/>
  <c r="AC88" i="8"/>
  <c r="AB88" i="8"/>
  <c r="AA88" i="8"/>
  <c r="Z88" i="8"/>
  <c r="Y88" i="8"/>
  <c r="X88" i="8"/>
  <c r="W88" i="8"/>
  <c r="V88" i="8"/>
  <c r="U88" i="8"/>
  <c r="T88" i="8"/>
  <c r="S88" i="8"/>
  <c r="R88" i="8"/>
  <c r="Q88" i="8"/>
  <c r="P88" i="8"/>
  <c r="O88" i="8"/>
  <c r="N88" i="8"/>
  <c r="M88" i="8"/>
  <c r="L88" i="8"/>
  <c r="K88" i="8"/>
  <c r="J88" i="8"/>
  <c r="I88" i="8"/>
  <c r="H88" i="8"/>
  <c r="G88" i="8"/>
  <c r="F88" i="8"/>
  <c r="E88" i="8"/>
  <c r="D88" i="8"/>
  <c r="AC87" i="8"/>
  <c r="AB87" i="8"/>
  <c r="AA87" i="8"/>
  <c r="Z87" i="8"/>
  <c r="Y87" i="8"/>
  <c r="X87" i="8"/>
  <c r="W87" i="8"/>
  <c r="V87" i="8"/>
  <c r="U87" i="8"/>
  <c r="T87" i="8"/>
  <c r="S87" i="8"/>
  <c r="R87" i="8"/>
  <c r="Q87" i="8"/>
  <c r="P87" i="8"/>
  <c r="O87" i="8"/>
  <c r="N87" i="8"/>
  <c r="M87" i="8"/>
  <c r="L87" i="8"/>
  <c r="K87" i="8"/>
  <c r="J87" i="8"/>
  <c r="I87" i="8"/>
  <c r="H87" i="8"/>
  <c r="G87" i="8"/>
  <c r="F87" i="8"/>
  <c r="E87" i="8"/>
  <c r="D87" i="8"/>
  <c r="AC86" i="8"/>
  <c r="AB86" i="8"/>
  <c r="AA86" i="8"/>
  <c r="Z86" i="8"/>
  <c r="Y86" i="8"/>
  <c r="X86" i="8"/>
  <c r="W86" i="8"/>
  <c r="V86" i="8"/>
  <c r="U86" i="8"/>
  <c r="T86" i="8"/>
  <c r="S86" i="8"/>
  <c r="R86" i="8"/>
  <c r="Q86" i="8"/>
  <c r="P86" i="8"/>
  <c r="O86" i="8"/>
  <c r="N86" i="8"/>
  <c r="M86" i="8"/>
  <c r="L86" i="8"/>
  <c r="K86" i="8"/>
  <c r="J86" i="8"/>
  <c r="I86" i="8"/>
  <c r="H86" i="8"/>
  <c r="G86" i="8"/>
  <c r="F86" i="8"/>
  <c r="E86" i="8"/>
  <c r="D86" i="8"/>
  <c r="AC85" i="8"/>
  <c r="AB85" i="8"/>
  <c r="AA85" i="8"/>
  <c r="Z85" i="8"/>
  <c r="Y85" i="8"/>
  <c r="X85" i="8"/>
  <c r="W85" i="8"/>
  <c r="V85" i="8"/>
  <c r="U85" i="8"/>
  <c r="T85" i="8"/>
  <c r="S85" i="8"/>
  <c r="R85" i="8"/>
  <c r="Q85" i="8"/>
  <c r="P85" i="8"/>
  <c r="O85" i="8"/>
  <c r="N85" i="8"/>
  <c r="M85" i="8"/>
  <c r="L85" i="8"/>
  <c r="K85" i="8"/>
  <c r="J85" i="8"/>
  <c r="I85" i="8"/>
  <c r="H85" i="8"/>
  <c r="G85" i="8"/>
  <c r="F85" i="8"/>
  <c r="E85" i="8"/>
  <c r="D85" i="8"/>
  <c r="AC84" i="8"/>
  <c r="AB84" i="8"/>
  <c r="AA84" i="8"/>
  <c r="Z84" i="8"/>
  <c r="Y84" i="8"/>
  <c r="X84" i="8"/>
  <c r="W84" i="8"/>
  <c r="V84" i="8"/>
  <c r="U84" i="8"/>
  <c r="T84" i="8"/>
  <c r="S84" i="8"/>
  <c r="R84" i="8"/>
  <c r="Q84" i="8"/>
  <c r="P84" i="8"/>
  <c r="O84" i="8"/>
  <c r="N84" i="8"/>
  <c r="M84" i="8"/>
  <c r="L84" i="8"/>
  <c r="K84" i="8"/>
  <c r="J84" i="8"/>
  <c r="I84" i="8"/>
  <c r="H84" i="8"/>
  <c r="G84" i="8"/>
  <c r="F84" i="8"/>
  <c r="E84" i="8"/>
  <c r="D84" i="8"/>
  <c r="AC83" i="8"/>
  <c r="AB83" i="8"/>
  <c r="AA83" i="8"/>
  <c r="Z83" i="8"/>
  <c r="Y83" i="8"/>
  <c r="X83" i="8"/>
  <c r="W83" i="8"/>
  <c r="V83" i="8"/>
  <c r="U83" i="8"/>
  <c r="T83" i="8"/>
  <c r="S83" i="8"/>
  <c r="R83" i="8"/>
  <c r="Q83" i="8"/>
  <c r="P83" i="8"/>
  <c r="O83" i="8"/>
  <c r="N83" i="8"/>
  <c r="M83" i="8"/>
  <c r="L83" i="8"/>
  <c r="K83" i="8"/>
  <c r="J83" i="8"/>
  <c r="I83" i="8"/>
  <c r="H83" i="8"/>
  <c r="G83" i="8"/>
  <c r="F83" i="8"/>
  <c r="E83" i="8"/>
  <c r="D83" i="8"/>
  <c r="AC82" i="8"/>
  <c r="AB82" i="8"/>
  <c r="AA82" i="8"/>
  <c r="Z82" i="8"/>
  <c r="Y82" i="8"/>
  <c r="X82" i="8"/>
  <c r="W82" i="8"/>
  <c r="V82" i="8"/>
  <c r="U82" i="8"/>
  <c r="T82" i="8"/>
  <c r="S82" i="8"/>
  <c r="R82" i="8"/>
  <c r="Q82" i="8"/>
  <c r="P82" i="8"/>
  <c r="O82" i="8"/>
  <c r="N82" i="8"/>
  <c r="M82" i="8"/>
  <c r="L82" i="8"/>
  <c r="K82" i="8"/>
  <c r="J82" i="8"/>
  <c r="I82" i="8"/>
  <c r="H82" i="8"/>
  <c r="G82" i="8"/>
  <c r="F82" i="8"/>
  <c r="E82" i="8"/>
  <c r="D82" i="8"/>
  <c r="AC81" i="8"/>
  <c r="AB81" i="8"/>
  <c r="AA81" i="8"/>
  <c r="Z81" i="8"/>
  <c r="Y81" i="8"/>
  <c r="X81" i="8"/>
  <c r="W81" i="8"/>
  <c r="V81" i="8"/>
  <c r="U81" i="8"/>
  <c r="T81" i="8"/>
  <c r="S81" i="8"/>
  <c r="R81" i="8"/>
  <c r="Q81" i="8"/>
  <c r="P81" i="8"/>
  <c r="O81" i="8"/>
  <c r="N81" i="8"/>
  <c r="M81" i="8"/>
  <c r="L81" i="8"/>
  <c r="K81" i="8"/>
  <c r="J81" i="8"/>
  <c r="I81" i="8"/>
  <c r="H81" i="8"/>
  <c r="G81" i="8"/>
  <c r="F81" i="8"/>
  <c r="E81" i="8"/>
  <c r="D81" i="8"/>
  <c r="AC80" i="8"/>
  <c r="AB80" i="8"/>
  <c r="AA80" i="8"/>
  <c r="Z80" i="8"/>
  <c r="Y80" i="8"/>
  <c r="X80" i="8"/>
  <c r="W80" i="8"/>
  <c r="V80" i="8"/>
  <c r="U80" i="8"/>
  <c r="T80" i="8"/>
  <c r="S80" i="8"/>
  <c r="R80" i="8"/>
  <c r="Q80" i="8"/>
  <c r="P80" i="8"/>
  <c r="O80" i="8"/>
  <c r="N80" i="8"/>
  <c r="M80" i="8"/>
  <c r="L80" i="8"/>
  <c r="K80" i="8"/>
  <c r="J80" i="8"/>
  <c r="I80" i="8"/>
  <c r="H80" i="8"/>
  <c r="G80" i="8"/>
  <c r="F80" i="8"/>
  <c r="E80" i="8"/>
  <c r="D80" i="8"/>
  <c r="AC79" i="8"/>
  <c r="AB79" i="8"/>
  <c r="AA79" i="8"/>
  <c r="Z79" i="8"/>
  <c r="Y79" i="8"/>
  <c r="X79" i="8"/>
  <c r="W79" i="8"/>
  <c r="V79" i="8"/>
  <c r="U79" i="8"/>
  <c r="T79" i="8"/>
  <c r="S79" i="8"/>
  <c r="R79" i="8"/>
  <c r="Q79" i="8"/>
  <c r="P79" i="8"/>
  <c r="O79" i="8"/>
  <c r="N79" i="8"/>
  <c r="M79" i="8"/>
  <c r="L79" i="8"/>
  <c r="K79" i="8"/>
  <c r="J79" i="8"/>
  <c r="I79" i="8"/>
  <c r="H79" i="8"/>
  <c r="G79" i="8"/>
  <c r="F79" i="8"/>
  <c r="E79" i="8"/>
  <c r="D79" i="8"/>
  <c r="AC78" i="8"/>
  <c r="AB78" i="8"/>
  <c r="AA78" i="8"/>
  <c r="Z78" i="8"/>
  <c r="Y78" i="8"/>
  <c r="X78" i="8"/>
  <c r="W78" i="8"/>
  <c r="V78" i="8"/>
  <c r="U78" i="8"/>
  <c r="T78" i="8"/>
  <c r="S78" i="8"/>
  <c r="R78" i="8"/>
  <c r="Q78" i="8"/>
  <c r="P78" i="8"/>
  <c r="O78" i="8"/>
  <c r="N78" i="8"/>
  <c r="M78" i="8"/>
  <c r="L78" i="8"/>
  <c r="K78" i="8"/>
  <c r="J78" i="8"/>
  <c r="I78" i="8"/>
  <c r="H78" i="8"/>
  <c r="G78" i="8"/>
  <c r="F78" i="8"/>
  <c r="E78" i="8"/>
  <c r="D78" i="8"/>
  <c r="AC77" i="8"/>
  <c r="AB77" i="8"/>
  <c r="AA77" i="8"/>
  <c r="Z77" i="8"/>
  <c r="Y77" i="8"/>
  <c r="X77" i="8"/>
  <c r="W77" i="8"/>
  <c r="V77" i="8"/>
  <c r="U77" i="8"/>
  <c r="T77" i="8"/>
  <c r="S77" i="8"/>
  <c r="R77" i="8"/>
  <c r="Q77" i="8"/>
  <c r="P77" i="8"/>
  <c r="O77" i="8"/>
  <c r="N77" i="8"/>
  <c r="M77" i="8"/>
  <c r="L77" i="8"/>
  <c r="K77" i="8"/>
  <c r="J77" i="8"/>
  <c r="I77" i="8"/>
  <c r="H77" i="8"/>
  <c r="G77" i="8"/>
  <c r="F77" i="8"/>
  <c r="E77" i="8"/>
  <c r="D77" i="8"/>
  <c r="AC76" i="8"/>
  <c r="AB76" i="8"/>
  <c r="AA76" i="8"/>
  <c r="Z76" i="8"/>
  <c r="Y76" i="8"/>
  <c r="X76" i="8"/>
  <c r="W76" i="8"/>
  <c r="V76" i="8"/>
  <c r="U76" i="8"/>
  <c r="T76" i="8"/>
  <c r="S76" i="8"/>
  <c r="R76" i="8"/>
  <c r="Q76" i="8"/>
  <c r="P76" i="8"/>
  <c r="O76" i="8"/>
  <c r="N76" i="8"/>
  <c r="M76" i="8"/>
  <c r="L76" i="8"/>
  <c r="K76" i="8"/>
  <c r="J76" i="8"/>
  <c r="I76" i="8"/>
  <c r="H76" i="8"/>
  <c r="G76" i="8"/>
  <c r="F76" i="8"/>
  <c r="E76" i="8"/>
  <c r="D76" i="8"/>
  <c r="AC75" i="8"/>
  <c r="AB75" i="8"/>
  <c r="AA75" i="8"/>
  <c r="Z75" i="8"/>
  <c r="Y75" i="8"/>
  <c r="X75" i="8"/>
  <c r="W75" i="8"/>
  <c r="V75" i="8"/>
  <c r="U75" i="8"/>
  <c r="T75" i="8"/>
  <c r="S75" i="8"/>
  <c r="R75" i="8"/>
  <c r="Q75" i="8"/>
  <c r="P75" i="8"/>
  <c r="O75" i="8"/>
  <c r="N75" i="8"/>
  <c r="M75" i="8"/>
  <c r="L75" i="8"/>
  <c r="K75" i="8"/>
  <c r="J75" i="8"/>
  <c r="I75" i="8"/>
  <c r="H75" i="8"/>
  <c r="G75" i="8"/>
  <c r="F75" i="8"/>
  <c r="E75" i="8"/>
  <c r="D75" i="8"/>
  <c r="AC74" i="8"/>
  <c r="AB74" i="8"/>
  <c r="AA74" i="8"/>
  <c r="Z74" i="8"/>
  <c r="Y74" i="8"/>
  <c r="X74" i="8"/>
  <c r="W74" i="8"/>
  <c r="V74" i="8"/>
  <c r="U74" i="8"/>
  <c r="T74" i="8"/>
  <c r="S74" i="8"/>
  <c r="R74" i="8"/>
  <c r="Q74" i="8"/>
  <c r="P74" i="8"/>
  <c r="O74" i="8"/>
  <c r="N74" i="8"/>
  <c r="M74" i="8"/>
  <c r="L74" i="8"/>
  <c r="K74" i="8"/>
  <c r="J74" i="8"/>
  <c r="I74" i="8"/>
  <c r="H74" i="8"/>
  <c r="G74" i="8"/>
  <c r="F74" i="8"/>
  <c r="E74" i="8"/>
  <c r="D74" i="8"/>
  <c r="AC73" i="8"/>
  <c r="AB73" i="8"/>
  <c r="AA73" i="8"/>
  <c r="Z73" i="8"/>
  <c r="Y73" i="8"/>
  <c r="X73" i="8"/>
  <c r="W73" i="8"/>
  <c r="V73" i="8"/>
  <c r="U73" i="8"/>
  <c r="T73" i="8"/>
  <c r="S73" i="8"/>
  <c r="R73" i="8"/>
  <c r="Q73" i="8"/>
  <c r="P73" i="8"/>
  <c r="O73" i="8"/>
  <c r="N73" i="8"/>
  <c r="M73" i="8"/>
  <c r="L73" i="8"/>
  <c r="K73" i="8"/>
  <c r="J73" i="8"/>
  <c r="I73" i="8"/>
  <c r="H73" i="8"/>
  <c r="G73" i="8"/>
  <c r="F73" i="8"/>
  <c r="E73" i="8"/>
  <c r="D73" i="8"/>
  <c r="AC72" i="8"/>
  <c r="AB72" i="8"/>
  <c r="AA72" i="8"/>
  <c r="Z72" i="8"/>
  <c r="Y72" i="8"/>
  <c r="X72" i="8"/>
  <c r="W72" i="8"/>
  <c r="V72" i="8"/>
  <c r="U72" i="8"/>
  <c r="T72" i="8"/>
  <c r="S72" i="8"/>
  <c r="R72" i="8"/>
  <c r="Q72" i="8"/>
  <c r="P72" i="8"/>
  <c r="O72" i="8"/>
  <c r="N72" i="8"/>
  <c r="M72" i="8"/>
  <c r="L72" i="8"/>
  <c r="K72" i="8"/>
  <c r="J72" i="8"/>
  <c r="I72" i="8"/>
  <c r="H72" i="8"/>
  <c r="G72" i="8"/>
  <c r="F72" i="8"/>
  <c r="E72" i="8"/>
  <c r="D72" i="8"/>
  <c r="AC71" i="8"/>
  <c r="AC69" i="8" s="1"/>
  <c r="AB71" i="8"/>
  <c r="AA71" i="8"/>
  <c r="Z71" i="8"/>
  <c r="Z69" i="8" s="1"/>
  <c r="Y71" i="8"/>
  <c r="Y69" i="8" s="1"/>
  <c r="X71" i="8"/>
  <c r="W71" i="8"/>
  <c r="V71" i="8"/>
  <c r="V69" i="8" s="1"/>
  <c r="U71" i="8"/>
  <c r="U69" i="8" s="1"/>
  <c r="T71" i="8"/>
  <c r="S71" i="8"/>
  <c r="R71" i="8"/>
  <c r="R69" i="8" s="1"/>
  <c r="Q71" i="8"/>
  <c r="Q69" i="8" s="1"/>
  <c r="P71" i="8"/>
  <c r="O71" i="8"/>
  <c r="N71" i="8"/>
  <c r="N69" i="8" s="1"/>
  <c r="M71" i="8"/>
  <c r="M69" i="8" s="1"/>
  <c r="L71" i="8"/>
  <c r="K71" i="8"/>
  <c r="J71" i="8"/>
  <c r="J69" i="8" s="1"/>
  <c r="I71" i="8"/>
  <c r="I69" i="8" s="1"/>
  <c r="H71" i="8"/>
  <c r="G71" i="8"/>
  <c r="F71" i="8"/>
  <c r="F69" i="8" s="1"/>
  <c r="E71" i="8"/>
  <c r="E69" i="8" s="1"/>
  <c r="D71" i="8"/>
  <c r="AB69" i="8"/>
  <c r="AA69" i="8"/>
  <c r="X69" i="8"/>
  <c r="W69" i="8"/>
  <c r="T69" i="8"/>
  <c r="S69" i="8"/>
  <c r="P69" i="8"/>
  <c r="O69" i="8"/>
  <c r="L69" i="8"/>
  <c r="K69" i="8"/>
  <c r="H69" i="8"/>
  <c r="G69" i="8"/>
  <c r="D69" i="8"/>
  <c r="AC67" i="8"/>
  <c r="AB67" i="8"/>
  <c r="AA67" i="8"/>
  <c r="Z67" i="8"/>
  <c r="Y67" i="8"/>
  <c r="X67" i="8"/>
  <c r="W67" i="8"/>
  <c r="V67" i="8"/>
  <c r="U67" i="8"/>
  <c r="T67" i="8"/>
  <c r="S67" i="8"/>
  <c r="R67" i="8"/>
  <c r="Q67" i="8"/>
  <c r="P67" i="8"/>
  <c r="O67" i="8"/>
  <c r="N67" i="8"/>
  <c r="M67" i="8"/>
  <c r="L67" i="8"/>
  <c r="K67" i="8"/>
  <c r="J67" i="8"/>
  <c r="I67" i="8"/>
  <c r="H67" i="8"/>
  <c r="G67" i="8"/>
  <c r="F67" i="8"/>
  <c r="E67" i="8"/>
  <c r="D67" i="8"/>
  <c r="AC66" i="8"/>
  <c r="AB66" i="8"/>
  <c r="AA66" i="8"/>
  <c r="Z66" i="8"/>
  <c r="Y66" i="8"/>
  <c r="X66" i="8"/>
  <c r="W66" i="8"/>
  <c r="V66" i="8"/>
  <c r="U66" i="8"/>
  <c r="T66" i="8"/>
  <c r="S66" i="8"/>
  <c r="R66" i="8"/>
  <c r="Q66" i="8"/>
  <c r="P66" i="8"/>
  <c r="O66" i="8"/>
  <c r="N66" i="8"/>
  <c r="M66" i="8"/>
  <c r="L66" i="8"/>
  <c r="K66" i="8"/>
  <c r="J66" i="8"/>
  <c r="I66" i="8"/>
  <c r="H66" i="8"/>
  <c r="G66" i="8"/>
  <c r="F66" i="8"/>
  <c r="E66" i="8"/>
  <c r="D66" i="8"/>
  <c r="AC65" i="8"/>
  <c r="AB65" i="8"/>
  <c r="AA65" i="8"/>
  <c r="Z65" i="8"/>
  <c r="Y65" i="8"/>
  <c r="X65" i="8"/>
  <c r="W65" i="8"/>
  <c r="V65" i="8"/>
  <c r="U65" i="8"/>
  <c r="T65" i="8"/>
  <c r="S65" i="8"/>
  <c r="R65" i="8"/>
  <c r="Q65" i="8"/>
  <c r="P65" i="8"/>
  <c r="O65" i="8"/>
  <c r="N65" i="8"/>
  <c r="M65" i="8"/>
  <c r="L65" i="8"/>
  <c r="K65" i="8"/>
  <c r="J65" i="8"/>
  <c r="I65" i="8"/>
  <c r="H65" i="8"/>
  <c r="G65" i="8"/>
  <c r="F65" i="8"/>
  <c r="E65" i="8"/>
  <c r="D65" i="8"/>
  <c r="AC64" i="8"/>
  <c r="AB64" i="8"/>
  <c r="AA64" i="8"/>
  <c r="Z64" i="8"/>
  <c r="Y64" i="8"/>
  <c r="X64" i="8"/>
  <c r="W64" i="8"/>
  <c r="V64" i="8"/>
  <c r="U64" i="8"/>
  <c r="T64" i="8"/>
  <c r="S64" i="8"/>
  <c r="R64" i="8"/>
  <c r="Q64" i="8"/>
  <c r="P64" i="8"/>
  <c r="O64" i="8"/>
  <c r="N64" i="8"/>
  <c r="M64" i="8"/>
  <c r="L64" i="8"/>
  <c r="K64" i="8"/>
  <c r="J64" i="8"/>
  <c r="I64" i="8"/>
  <c r="H64" i="8"/>
  <c r="G64" i="8"/>
  <c r="F64" i="8"/>
  <c r="E64" i="8"/>
  <c r="D64" i="8"/>
  <c r="AC63" i="8"/>
  <c r="AB63" i="8"/>
  <c r="AA63" i="8"/>
  <c r="Z63" i="8"/>
  <c r="Y63" i="8"/>
  <c r="X63" i="8"/>
  <c r="W63" i="8"/>
  <c r="V63" i="8"/>
  <c r="U63" i="8"/>
  <c r="T63" i="8"/>
  <c r="S63" i="8"/>
  <c r="R63" i="8"/>
  <c r="Q63" i="8"/>
  <c r="P63" i="8"/>
  <c r="O63" i="8"/>
  <c r="N63" i="8"/>
  <c r="M63" i="8"/>
  <c r="L63" i="8"/>
  <c r="K63" i="8"/>
  <c r="J63" i="8"/>
  <c r="I63" i="8"/>
  <c r="H63" i="8"/>
  <c r="G63" i="8"/>
  <c r="F63" i="8"/>
  <c r="E63" i="8"/>
  <c r="D63" i="8"/>
  <c r="AC62" i="8"/>
  <c r="AB62" i="8"/>
  <c r="AA62" i="8"/>
  <c r="Z62" i="8"/>
  <c r="Y62" i="8"/>
  <c r="X62" i="8"/>
  <c r="W62" i="8"/>
  <c r="V62" i="8"/>
  <c r="U62" i="8"/>
  <c r="T62" i="8"/>
  <c r="S62" i="8"/>
  <c r="R62" i="8"/>
  <c r="Q62" i="8"/>
  <c r="P62" i="8"/>
  <c r="O62" i="8"/>
  <c r="N62" i="8"/>
  <c r="M62" i="8"/>
  <c r="L62" i="8"/>
  <c r="K62" i="8"/>
  <c r="J62" i="8"/>
  <c r="I62" i="8"/>
  <c r="H62" i="8"/>
  <c r="G62" i="8"/>
  <c r="F62" i="8"/>
  <c r="E62" i="8"/>
  <c r="D62" i="8"/>
  <c r="AC61" i="8"/>
  <c r="AB61" i="8"/>
  <c r="AA61" i="8"/>
  <c r="Z61" i="8"/>
  <c r="Y61" i="8"/>
  <c r="X61" i="8"/>
  <c r="W61" i="8"/>
  <c r="V61" i="8"/>
  <c r="U61" i="8"/>
  <c r="T61" i="8"/>
  <c r="S61" i="8"/>
  <c r="R61" i="8"/>
  <c r="Q61" i="8"/>
  <c r="P61" i="8"/>
  <c r="O61" i="8"/>
  <c r="N61" i="8"/>
  <c r="M61" i="8"/>
  <c r="L61" i="8"/>
  <c r="K61" i="8"/>
  <c r="J61" i="8"/>
  <c r="I61" i="8"/>
  <c r="H61" i="8"/>
  <c r="G61" i="8"/>
  <c r="F61" i="8"/>
  <c r="E61" i="8"/>
  <c r="D61" i="8"/>
  <c r="AC60" i="8"/>
  <c r="AB60" i="8"/>
  <c r="AA60" i="8"/>
  <c r="Z60" i="8"/>
  <c r="Y60" i="8"/>
  <c r="X60" i="8"/>
  <c r="W60" i="8"/>
  <c r="V60" i="8"/>
  <c r="U60" i="8"/>
  <c r="T60" i="8"/>
  <c r="S60" i="8"/>
  <c r="R60" i="8"/>
  <c r="Q60" i="8"/>
  <c r="P60" i="8"/>
  <c r="O60" i="8"/>
  <c r="N60" i="8"/>
  <c r="M60" i="8"/>
  <c r="L60" i="8"/>
  <c r="K60" i="8"/>
  <c r="J60" i="8"/>
  <c r="I60" i="8"/>
  <c r="H60" i="8"/>
  <c r="G60" i="8"/>
  <c r="F60" i="8"/>
  <c r="E60" i="8"/>
  <c r="D60" i="8"/>
  <c r="AC59" i="8"/>
  <c r="AB59" i="8"/>
  <c r="AA59" i="8"/>
  <c r="Z59" i="8"/>
  <c r="Y59" i="8"/>
  <c r="X59" i="8"/>
  <c r="W59" i="8"/>
  <c r="V59" i="8"/>
  <c r="U59" i="8"/>
  <c r="T59" i="8"/>
  <c r="S59" i="8"/>
  <c r="R59" i="8"/>
  <c r="Q59" i="8"/>
  <c r="P59" i="8"/>
  <c r="O59" i="8"/>
  <c r="N59" i="8"/>
  <c r="M59" i="8"/>
  <c r="L59" i="8"/>
  <c r="K59" i="8"/>
  <c r="J59" i="8"/>
  <c r="I59" i="8"/>
  <c r="H59" i="8"/>
  <c r="G59" i="8"/>
  <c r="F59" i="8"/>
  <c r="E59" i="8"/>
  <c r="D59" i="8"/>
  <c r="AC58" i="8"/>
  <c r="AB58" i="8"/>
  <c r="AA58" i="8"/>
  <c r="Z58" i="8"/>
  <c r="Y58" i="8"/>
  <c r="X58" i="8"/>
  <c r="W58" i="8"/>
  <c r="V58" i="8"/>
  <c r="U58" i="8"/>
  <c r="T58" i="8"/>
  <c r="S58" i="8"/>
  <c r="R58" i="8"/>
  <c r="Q58" i="8"/>
  <c r="P58" i="8"/>
  <c r="O58" i="8"/>
  <c r="N58" i="8"/>
  <c r="M58" i="8"/>
  <c r="L58" i="8"/>
  <c r="K58" i="8"/>
  <c r="J58" i="8"/>
  <c r="I58" i="8"/>
  <c r="H58" i="8"/>
  <c r="G58" i="8"/>
  <c r="F58" i="8"/>
  <c r="E58" i="8"/>
  <c r="D58" i="8"/>
  <c r="AC57" i="8"/>
  <c r="AB57" i="8"/>
  <c r="AA57" i="8"/>
  <c r="Z57" i="8"/>
  <c r="Y57" i="8"/>
  <c r="X57" i="8"/>
  <c r="W57" i="8"/>
  <c r="V57" i="8"/>
  <c r="U57" i="8"/>
  <c r="T57" i="8"/>
  <c r="S57" i="8"/>
  <c r="R57" i="8"/>
  <c r="Q57" i="8"/>
  <c r="P57" i="8"/>
  <c r="O57" i="8"/>
  <c r="N57" i="8"/>
  <c r="M57" i="8"/>
  <c r="L57" i="8"/>
  <c r="K57" i="8"/>
  <c r="J57" i="8"/>
  <c r="I57" i="8"/>
  <c r="H57" i="8"/>
  <c r="G57" i="8"/>
  <c r="F57" i="8"/>
  <c r="E57" i="8"/>
  <c r="D57" i="8"/>
  <c r="AC56" i="8"/>
  <c r="AB56" i="8"/>
  <c r="AA56" i="8"/>
  <c r="Z56" i="8"/>
  <c r="Y56" i="8"/>
  <c r="X56" i="8"/>
  <c r="W56" i="8"/>
  <c r="V56" i="8"/>
  <c r="U56" i="8"/>
  <c r="T56" i="8"/>
  <c r="S56" i="8"/>
  <c r="R56" i="8"/>
  <c r="Q56" i="8"/>
  <c r="P56" i="8"/>
  <c r="O56" i="8"/>
  <c r="N56" i="8"/>
  <c r="M56" i="8"/>
  <c r="L56" i="8"/>
  <c r="K56" i="8"/>
  <c r="J56" i="8"/>
  <c r="I56" i="8"/>
  <c r="H56" i="8"/>
  <c r="G56" i="8"/>
  <c r="F56" i="8"/>
  <c r="E56" i="8"/>
  <c r="D56" i="8"/>
  <c r="AC55" i="8"/>
  <c r="AB55" i="8"/>
  <c r="AA55" i="8"/>
  <c r="Z55" i="8"/>
  <c r="Y55" i="8"/>
  <c r="X55" i="8"/>
  <c r="W55" i="8"/>
  <c r="V55" i="8"/>
  <c r="U55" i="8"/>
  <c r="T55" i="8"/>
  <c r="S55" i="8"/>
  <c r="R55" i="8"/>
  <c r="Q55" i="8"/>
  <c r="P55" i="8"/>
  <c r="O55" i="8"/>
  <c r="N55" i="8"/>
  <c r="M55" i="8"/>
  <c r="L55" i="8"/>
  <c r="K55" i="8"/>
  <c r="J55" i="8"/>
  <c r="I55" i="8"/>
  <c r="H55" i="8"/>
  <c r="G55" i="8"/>
  <c r="F55" i="8"/>
  <c r="E55" i="8"/>
  <c r="D55" i="8"/>
  <c r="AC54" i="8"/>
  <c r="AB54" i="8"/>
  <c r="AA54" i="8"/>
  <c r="Z54" i="8"/>
  <c r="Y54" i="8"/>
  <c r="X54" i="8"/>
  <c r="W54" i="8"/>
  <c r="V54" i="8"/>
  <c r="U54" i="8"/>
  <c r="T54" i="8"/>
  <c r="S54" i="8"/>
  <c r="R54" i="8"/>
  <c r="Q54" i="8"/>
  <c r="P54" i="8"/>
  <c r="O54" i="8"/>
  <c r="N54" i="8"/>
  <c r="M54" i="8"/>
  <c r="L54" i="8"/>
  <c r="K54" i="8"/>
  <c r="J54" i="8"/>
  <c r="I54" i="8"/>
  <c r="H54" i="8"/>
  <c r="G54" i="8"/>
  <c r="F54" i="8"/>
  <c r="E54" i="8"/>
  <c r="D54" i="8"/>
  <c r="AC53" i="8"/>
  <c r="AB53" i="8"/>
  <c r="AA53" i="8"/>
  <c r="Z53" i="8"/>
  <c r="Y53" i="8"/>
  <c r="X53" i="8"/>
  <c r="W53" i="8"/>
  <c r="V53" i="8"/>
  <c r="U53" i="8"/>
  <c r="T53" i="8"/>
  <c r="S53" i="8"/>
  <c r="R53" i="8"/>
  <c r="Q53" i="8"/>
  <c r="P53" i="8"/>
  <c r="O53" i="8"/>
  <c r="N53" i="8"/>
  <c r="M53" i="8"/>
  <c r="L53" i="8"/>
  <c r="K53" i="8"/>
  <c r="J53" i="8"/>
  <c r="I53" i="8"/>
  <c r="H53" i="8"/>
  <c r="G53" i="8"/>
  <c r="F53" i="8"/>
  <c r="E53" i="8"/>
  <c r="D53" i="8"/>
  <c r="AC52" i="8"/>
  <c r="AB52" i="8"/>
  <c r="AA52" i="8"/>
  <c r="Z52" i="8"/>
  <c r="Y52" i="8"/>
  <c r="X52" i="8"/>
  <c r="W52" i="8"/>
  <c r="V52" i="8"/>
  <c r="U52" i="8"/>
  <c r="T52" i="8"/>
  <c r="S52" i="8"/>
  <c r="R52" i="8"/>
  <c r="Q52" i="8"/>
  <c r="P52" i="8"/>
  <c r="O52" i="8"/>
  <c r="N52" i="8"/>
  <c r="M52" i="8"/>
  <c r="L52" i="8"/>
  <c r="K52" i="8"/>
  <c r="J52" i="8"/>
  <c r="I52" i="8"/>
  <c r="H52" i="8"/>
  <c r="G52" i="8"/>
  <c r="F52" i="8"/>
  <c r="E52" i="8"/>
  <c r="D52" i="8"/>
  <c r="AC51" i="8"/>
  <c r="AB51" i="8"/>
  <c r="AA51" i="8"/>
  <c r="Z51" i="8"/>
  <c r="Y51" i="8"/>
  <c r="X51" i="8"/>
  <c r="W51" i="8"/>
  <c r="V51" i="8"/>
  <c r="U51" i="8"/>
  <c r="T51" i="8"/>
  <c r="S51" i="8"/>
  <c r="R51" i="8"/>
  <c r="Q51" i="8"/>
  <c r="P51" i="8"/>
  <c r="O51" i="8"/>
  <c r="N51" i="8"/>
  <c r="M51" i="8"/>
  <c r="L51" i="8"/>
  <c r="K51" i="8"/>
  <c r="J51" i="8"/>
  <c r="I51" i="8"/>
  <c r="H51" i="8"/>
  <c r="G51" i="8"/>
  <c r="F51" i="8"/>
  <c r="E51" i="8"/>
  <c r="D51" i="8"/>
  <c r="AC50" i="8"/>
  <c r="AB50" i="8"/>
  <c r="AA50" i="8"/>
  <c r="Z50" i="8"/>
  <c r="Y50" i="8"/>
  <c r="X50" i="8"/>
  <c r="W50" i="8"/>
  <c r="V50" i="8"/>
  <c r="U50" i="8"/>
  <c r="T50" i="8"/>
  <c r="S50" i="8"/>
  <c r="R50" i="8"/>
  <c r="Q50" i="8"/>
  <c r="P50" i="8"/>
  <c r="O50" i="8"/>
  <c r="N50" i="8"/>
  <c r="M50" i="8"/>
  <c r="L50" i="8"/>
  <c r="K50" i="8"/>
  <c r="J50" i="8"/>
  <c r="I50" i="8"/>
  <c r="H50" i="8"/>
  <c r="G50" i="8"/>
  <c r="F50" i="8"/>
  <c r="E50" i="8"/>
  <c r="D50" i="8"/>
  <c r="AC49" i="8"/>
  <c r="AB49" i="8"/>
  <c r="AA49" i="8"/>
  <c r="Z49" i="8"/>
  <c r="Y49" i="8"/>
  <c r="X49" i="8"/>
  <c r="W49" i="8"/>
  <c r="V49" i="8"/>
  <c r="U49" i="8"/>
  <c r="T49" i="8"/>
  <c r="S49" i="8"/>
  <c r="R49" i="8"/>
  <c r="Q49" i="8"/>
  <c r="P49" i="8"/>
  <c r="O49" i="8"/>
  <c r="N49" i="8"/>
  <c r="M49" i="8"/>
  <c r="L49" i="8"/>
  <c r="K49" i="8"/>
  <c r="J49" i="8"/>
  <c r="I49" i="8"/>
  <c r="H49" i="8"/>
  <c r="G49" i="8"/>
  <c r="F49" i="8"/>
  <c r="E49" i="8"/>
  <c r="D49" i="8"/>
  <c r="AC48" i="8"/>
  <c r="AB48" i="8"/>
  <c r="AA48" i="8"/>
  <c r="Z48" i="8"/>
  <c r="Y48" i="8"/>
  <c r="X48" i="8"/>
  <c r="W48" i="8"/>
  <c r="V48" i="8"/>
  <c r="U48" i="8"/>
  <c r="T48" i="8"/>
  <c r="S48" i="8"/>
  <c r="R48" i="8"/>
  <c r="Q48" i="8"/>
  <c r="P48" i="8"/>
  <c r="O48" i="8"/>
  <c r="N48" i="8"/>
  <c r="M48" i="8"/>
  <c r="L48" i="8"/>
  <c r="K48" i="8"/>
  <c r="J48" i="8"/>
  <c r="I48" i="8"/>
  <c r="H48" i="8"/>
  <c r="G48" i="8"/>
  <c r="F48" i="8"/>
  <c r="E48" i="8"/>
  <c r="D48" i="8"/>
  <c r="AC47" i="8"/>
  <c r="AB47" i="8"/>
  <c r="AA47" i="8"/>
  <c r="Z47" i="8"/>
  <c r="Y47" i="8"/>
  <c r="X47" i="8"/>
  <c r="W47" i="8"/>
  <c r="V47" i="8"/>
  <c r="U47" i="8"/>
  <c r="U10" i="8" s="1"/>
  <c r="U8" i="8" s="1"/>
  <c r="T47" i="8"/>
  <c r="S47" i="8"/>
  <c r="R47" i="8"/>
  <c r="Q47" i="8"/>
  <c r="Q10" i="8" s="1"/>
  <c r="Q8" i="8" s="1"/>
  <c r="P47" i="8"/>
  <c r="O47" i="8"/>
  <c r="N47" i="8"/>
  <c r="M47" i="8"/>
  <c r="L47" i="8"/>
  <c r="K47" i="8"/>
  <c r="J47" i="8"/>
  <c r="I47" i="8"/>
  <c r="H47" i="8"/>
  <c r="G47" i="8"/>
  <c r="F47" i="8"/>
  <c r="E47" i="8"/>
  <c r="D47" i="8"/>
  <c r="AC46" i="8"/>
  <c r="AB46" i="8"/>
  <c r="AA46" i="8"/>
  <c r="Z46" i="8"/>
  <c r="Y46" i="8"/>
  <c r="X46" i="8"/>
  <c r="W46" i="8"/>
  <c r="V46" i="8"/>
  <c r="U46" i="8"/>
  <c r="T46" i="8"/>
  <c r="S46" i="8"/>
  <c r="R46" i="8"/>
  <c r="Q46" i="8"/>
  <c r="P46" i="8"/>
  <c r="O46" i="8"/>
  <c r="N46" i="8"/>
  <c r="M46" i="8"/>
  <c r="L46" i="8"/>
  <c r="K46" i="8"/>
  <c r="J46" i="8"/>
  <c r="I46" i="8"/>
  <c r="H46" i="8"/>
  <c r="G46" i="8"/>
  <c r="F46" i="8"/>
  <c r="E46" i="8"/>
  <c r="D46" i="8"/>
  <c r="AC45" i="8"/>
  <c r="AB45" i="8"/>
  <c r="AA45" i="8"/>
  <c r="Z45" i="8"/>
  <c r="Y45" i="8"/>
  <c r="X45" i="8"/>
  <c r="W45" i="8"/>
  <c r="V45" i="8"/>
  <c r="U45" i="8"/>
  <c r="T45" i="8"/>
  <c r="S45" i="8"/>
  <c r="R45" i="8"/>
  <c r="Q45" i="8"/>
  <c r="P45" i="8"/>
  <c r="O45" i="8"/>
  <c r="N45" i="8"/>
  <c r="M45" i="8"/>
  <c r="L45" i="8"/>
  <c r="K45" i="8"/>
  <c r="J45" i="8"/>
  <c r="I45" i="8"/>
  <c r="H45" i="8"/>
  <c r="G45" i="8"/>
  <c r="F45" i="8"/>
  <c r="E45" i="8"/>
  <c r="D45" i="8"/>
  <c r="AC44" i="8"/>
  <c r="AB44" i="8"/>
  <c r="AA44" i="8"/>
  <c r="Z44" i="8"/>
  <c r="Y44" i="8"/>
  <c r="X44" i="8"/>
  <c r="W44" i="8"/>
  <c r="V44" i="8"/>
  <c r="U44" i="8"/>
  <c r="T44" i="8"/>
  <c r="S44" i="8"/>
  <c r="R44" i="8"/>
  <c r="Q44" i="8"/>
  <c r="P44" i="8"/>
  <c r="O44" i="8"/>
  <c r="N44" i="8"/>
  <c r="M44" i="8"/>
  <c r="L44" i="8"/>
  <c r="K44" i="8"/>
  <c r="J44" i="8"/>
  <c r="I44" i="8"/>
  <c r="H44" i="8"/>
  <c r="G44" i="8"/>
  <c r="F44" i="8"/>
  <c r="E44" i="8"/>
  <c r="D44" i="8"/>
  <c r="AC43" i="8"/>
  <c r="AB43" i="8"/>
  <c r="AA43" i="8"/>
  <c r="Z43" i="8"/>
  <c r="Y43" i="8"/>
  <c r="X43" i="8"/>
  <c r="W43" i="8"/>
  <c r="V43" i="8"/>
  <c r="U43" i="8"/>
  <c r="T43" i="8"/>
  <c r="S43" i="8"/>
  <c r="R43" i="8"/>
  <c r="Q43" i="8"/>
  <c r="P43" i="8"/>
  <c r="O43" i="8"/>
  <c r="N43" i="8"/>
  <c r="M43" i="8"/>
  <c r="L43" i="8"/>
  <c r="K43" i="8"/>
  <c r="J43" i="8"/>
  <c r="I43" i="8"/>
  <c r="H43" i="8"/>
  <c r="G43" i="8"/>
  <c r="F43" i="8"/>
  <c r="E43" i="8"/>
  <c r="D43" i="8"/>
  <c r="AC42" i="8"/>
  <c r="AB42" i="8"/>
  <c r="AA42" i="8"/>
  <c r="Z42" i="8"/>
  <c r="Y42" i="8"/>
  <c r="X42" i="8"/>
  <c r="W42" i="8"/>
  <c r="V42" i="8"/>
  <c r="U42" i="8"/>
  <c r="T42" i="8"/>
  <c r="S42" i="8"/>
  <c r="R42" i="8"/>
  <c r="Q42" i="8"/>
  <c r="P42" i="8"/>
  <c r="O42" i="8"/>
  <c r="N42" i="8"/>
  <c r="M42" i="8"/>
  <c r="L42" i="8"/>
  <c r="K42" i="8"/>
  <c r="J42" i="8"/>
  <c r="I42" i="8"/>
  <c r="H42" i="8"/>
  <c r="G42" i="8"/>
  <c r="F42" i="8"/>
  <c r="E42" i="8"/>
  <c r="D42" i="8"/>
  <c r="AC41" i="8"/>
  <c r="AB41" i="8"/>
  <c r="AA41" i="8"/>
  <c r="Z41" i="8"/>
  <c r="Y41" i="8"/>
  <c r="X41" i="8"/>
  <c r="W41" i="8"/>
  <c r="V41" i="8"/>
  <c r="U41" i="8"/>
  <c r="T41" i="8"/>
  <c r="S41" i="8"/>
  <c r="R41" i="8"/>
  <c r="Q41" i="8"/>
  <c r="P41" i="8"/>
  <c r="O41" i="8"/>
  <c r="N41" i="8"/>
  <c r="M41" i="8"/>
  <c r="L41" i="8"/>
  <c r="K41" i="8"/>
  <c r="J41" i="8"/>
  <c r="I41" i="8"/>
  <c r="H41" i="8"/>
  <c r="G41" i="8"/>
  <c r="F41" i="8"/>
  <c r="E41" i="8"/>
  <c r="D41" i="8"/>
  <c r="AC40" i="8"/>
  <c r="AB40" i="8"/>
  <c r="AA40" i="8"/>
  <c r="Z40" i="8"/>
  <c r="Y40" i="8"/>
  <c r="X40" i="8"/>
  <c r="W40" i="8"/>
  <c r="V40" i="8"/>
  <c r="U40" i="8"/>
  <c r="T40" i="8"/>
  <c r="S40" i="8"/>
  <c r="R40" i="8"/>
  <c r="Q40" i="8"/>
  <c r="P40" i="8"/>
  <c r="O40" i="8"/>
  <c r="N40" i="8"/>
  <c r="M40" i="8"/>
  <c r="L40" i="8"/>
  <c r="K40" i="8"/>
  <c r="J40" i="8"/>
  <c r="I40" i="8"/>
  <c r="H40" i="8"/>
  <c r="G40" i="8"/>
  <c r="F40" i="8"/>
  <c r="E40" i="8"/>
  <c r="D40" i="8"/>
  <c r="AC39" i="8"/>
  <c r="AB39" i="8"/>
  <c r="AA39" i="8"/>
  <c r="Z39" i="8"/>
  <c r="Y39" i="8"/>
  <c r="X39" i="8"/>
  <c r="W39" i="8"/>
  <c r="V39" i="8"/>
  <c r="U39" i="8"/>
  <c r="T39" i="8"/>
  <c r="S39" i="8"/>
  <c r="R39" i="8"/>
  <c r="Q39" i="8"/>
  <c r="P39" i="8"/>
  <c r="O39" i="8"/>
  <c r="N39" i="8"/>
  <c r="M39" i="8"/>
  <c r="L39" i="8"/>
  <c r="K39" i="8"/>
  <c r="J39" i="8"/>
  <c r="I39" i="8"/>
  <c r="H39" i="8"/>
  <c r="G39" i="8"/>
  <c r="F39" i="8"/>
  <c r="E39" i="8"/>
  <c r="D39" i="8"/>
  <c r="AC38" i="8"/>
  <c r="AB38" i="8"/>
  <c r="AA38" i="8"/>
  <c r="Z38" i="8"/>
  <c r="Y38" i="8"/>
  <c r="X38" i="8"/>
  <c r="W38" i="8"/>
  <c r="V38" i="8"/>
  <c r="U38" i="8"/>
  <c r="T38" i="8"/>
  <c r="S38" i="8"/>
  <c r="R38" i="8"/>
  <c r="Q38" i="8"/>
  <c r="P38" i="8"/>
  <c r="O38" i="8"/>
  <c r="N38" i="8"/>
  <c r="M38" i="8"/>
  <c r="L38" i="8"/>
  <c r="K38" i="8"/>
  <c r="J38" i="8"/>
  <c r="I38" i="8"/>
  <c r="H38" i="8"/>
  <c r="G38" i="8"/>
  <c r="F38" i="8"/>
  <c r="E38" i="8"/>
  <c r="D38" i="8"/>
  <c r="AC37" i="8"/>
  <c r="AB37" i="8"/>
  <c r="AA37" i="8"/>
  <c r="Z37" i="8"/>
  <c r="Y37" i="8"/>
  <c r="X37" i="8"/>
  <c r="W37" i="8"/>
  <c r="V37" i="8"/>
  <c r="U37" i="8"/>
  <c r="T37" i="8"/>
  <c r="S37" i="8"/>
  <c r="R37" i="8"/>
  <c r="Q37" i="8"/>
  <c r="P37" i="8"/>
  <c r="O37" i="8"/>
  <c r="N37" i="8"/>
  <c r="M37" i="8"/>
  <c r="L37" i="8"/>
  <c r="K37" i="8"/>
  <c r="J37" i="8"/>
  <c r="I37" i="8"/>
  <c r="H37" i="8"/>
  <c r="G37" i="8"/>
  <c r="F37" i="8"/>
  <c r="E37" i="8"/>
  <c r="D37" i="8"/>
  <c r="AC36" i="8"/>
  <c r="AB36" i="8"/>
  <c r="AA36" i="8"/>
  <c r="Z36" i="8"/>
  <c r="Y36" i="8"/>
  <c r="X36" i="8"/>
  <c r="W36" i="8"/>
  <c r="V36" i="8"/>
  <c r="U36" i="8"/>
  <c r="T36" i="8"/>
  <c r="S36" i="8"/>
  <c r="R36" i="8"/>
  <c r="Q36" i="8"/>
  <c r="P36" i="8"/>
  <c r="O36" i="8"/>
  <c r="N36" i="8"/>
  <c r="M36" i="8"/>
  <c r="L36" i="8"/>
  <c r="K36" i="8"/>
  <c r="J36" i="8"/>
  <c r="I36" i="8"/>
  <c r="H36" i="8"/>
  <c r="G36" i="8"/>
  <c r="F36" i="8"/>
  <c r="E36" i="8"/>
  <c r="D36" i="8"/>
  <c r="AC35" i="8"/>
  <c r="AB35" i="8"/>
  <c r="AA35" i="8"/>
  <c r="Z35" i="8"/>
  <c r="Y35" i="8"/>
  <c r="X35" i="8"/>
  <c r="W35" i="8"/>
  <c r="V35" i="8"/>
  <c r="U35" i="8"/>
  <c r="T35" i="8"/>
  <c r="S35" i="8"/>
  <c r="R35" i="8"/>
  <c r="Q35" i="8"/>
  <c r="P35" i="8"/>
  <c r="O35" i="8"/>
  <c r="N35" i="8"/>
  <c r="M35" i="8"/>
  <c r="L35" i="8"/>
  <c r="K35" i="8"/>
  <c r="J35" i="8"/>
  <c r="I35" i="8"/>
  <c r="H35" i="8"/>
  <c r="G35" i="8"/>
  <c r="F35" i="8"/>
  <c r="E35" i="8"/>
  <c r="D35" i="8"/>
  <c r="AC34" i="8"/>
  <c r="AB34" i="8"/>
  <c r="AA34" i="8"/>
  <c r="Z34" i="8"/>
  <c r="Y34" i="8"/>
  <c r="X34" i="8"/>
  <c r="W34" i="8"/>
  <c r="V34" i="8"/>
  <c r="U34" i="8"/>
  <c r="T34" i="8"/>
  <c r="S34" i="8"/>
  <c r="R34" i="8"/>
  <c r="Q34" i="8"/>
  <c r="P34" i="8"/>
  <c r="O34" i="8"/>
  <c r="N34" i="8"/>
  <c r="M34" i="8"/>
  <c r="L34" i="8"/>
  <c r="K34" i="8"/>
  <c r="J34" i="8"/>
  <c r="I34" i="8"/>
  <c r="H34" i="8"/>
  <c r="G34" i="8"/>
  <c r="F34" i="8"/>
  <c r="E34" i="8"/>
  <c r="D34" i="8"/>
  <c r="AC33" i="8"/>
  <c r="AB33" i="8"/>
  <c r="AA33" i="8"/>
  <c r="Z33" i="8"/>
  <c r="Y33" i="8"/>
  <c r="X33" i="8"/>
  <c r="W33" i="8"/>
  <c r="V33" i="8"/>
  <c r="U33" i="8"/>
  <c r="T33" i="8"/>
  <c r="S33" i="8"/>
  <c r="R33" i="8"/>
  <c r="Q33" i="8"/>
  <c r="P33" i="8"/>
  <c r="O33" i="8"/>
  <c r="N33" i="8"/>
  <c r="M33" i="8"/>
  <c r="L33" i="8"/>
  <c r="K33" i="8"/>
  <c r="J33" i="8"/>
  <c r="I33" i="8"/>
  <c r="H33" i="8"/>
  <c r="G33" i="8"/>
  <c r="F33" i="8"/>
  <c r="E33" i="8"/>
  <c r="D33" i="8"/>
  <c r="AC32" i="8"/>
  <c r="AB32" i="8"/>
  <c r="AA32" i="8"/>
  <c r="Z32" i="8"/>
  <c r="Y32" i="8"/>
  <c r="X32" i="8"/>
  <c r="W32" i="8"/>
  <c r="V32" i="8"/>
  <c r="U32" i="8"/>
  <c r="T32" i="8"/>
  <c r="S32" i="8"/>
  <c r="R32" i="8"/>
  <c r="Q32" i="8"/>
  <c r="P32" i="8"/>
  <c r="O32" i="8"/>
  <c r="N32" i="8"/>
  <c r="M32" i="8"/>
  <c r="L32" i="8"/>
  <c r="K32" i="8"/>
  <c r="J32" i="8"/>
  <c r="I32" i="8"/>
  <c r="H32" i="8"/>
  <c r="G32" i="8"/>
  <c r="F32" i="8"/>
  <c r="E32" i="8"/>
  <c r="D32" i="8"/>
  <c r="AC31" i="8"/>
  <c r="AB31" i="8"/>
  <c r="AA31" i="8"/>
  <c r="Z31" i="8"/>
  <c r="Y31" i="8"/>
  <c r="X31" i="8"/>
  <c r="W31" i="8"/>
  <c r="V31" i="8"/>
  <c r="U31" i="8"/>
  <c r="T31" i="8"/>
  <c r="S31" i="8"/>
  <c r="R31" i="8"/>
  <c r="Q31" i="8"/>
  <c r="P31" i="8"/>
  <c r="O31" i="8"/>
  <c r="N31" i="8"/>
  <c r="M31" i="8"/>
  <c r="L31" i="8"/>
  <c r="K31" i="8"/>
  <c r="J31" i="8"/>
  <c r="I31" i="8"/>
  <c r="H31" i="8"/>
  <c r="G31" i="8"/>
  <c r="F31" i="8"/>
  <c r="E31" i="8"/>
  <c r="D31" i="8"/>
  <c r="AC30" i="8"/>
  <c r="AB30" i="8"/>
  <c r="AA30" i="8"/>
  <c r="Z30" i="8"/>
  <c r="Y30" i="8"/>
  <c r="X30" i="8"/>
  <c r="W30" i="8"/>
  <c r="V30" i="8"/>
  <c r="U30" i="8"/>
  <c r="T30" i="8"/>
  <c r="S30" i="8"/>
  <c r="R30" i="8"/>
  <c r="Q30" i="8"/>
  <c r="P30" i="8"/>
  <c r="O30" i="8"/>
  <c r="N30" i="8"/>
  <c r="M30" i="8"/>
  <c r="L30" i="8"/>
  <c r="K30" i="8"/>
  <c r="J30" i="8"/>
  <c r="I30" i="8"/>
  <c r="H30" i="8"/>
  <c r="G30" i="8"/>
  <c r="F30" i="8"/>
  <c r="E30" i="8"/>
  <c r="D30" i="8"/>
  <c r="AC29" i="8"/>
  <c r="AB29" i="8"/>
  <c r="AA29" i="8"/>
  <c r="Z29" i="8"/>
  <c r="Y29" i="8"/>
  <c r="X29" i="8"/>
  <c r="W29" i="8"/>
  <c r="V29" i="8"/>
  <c r="U29" i="8"/>
  <c r="T29" i="8"/>
  <c r="S29" i="8"/>
  <c r="R29" i="8"/>
  <c r="Q29" i="8"/>
  <c r="P29" i="8"/>
  <c r="O29" i="8"/>
  <c r="N29" i="8"/>
  <c r="M29" i="8"/>
  <c r="L29" i="8"/>
  <c r="K29" i="8"/>
  <c r="J29" i="8"/>
  <c r="I29" i="8"/>
  <c r="H29" i="8"/>
  <c r="G29" i="8"/>
  <c r="F29" i="8"/>
  <c r="E29" i="8"/>
  <c r="D29" i="8"/>
  <c r="AC28" i="8"/>
  <c r="AB28" i="8"/>
  <c r="AA28" i="8"/>
  <c r="Z28" i="8"/>
  <c r="Y28" i="8"/>
  <c r="X28" i="8"/>
  <c r="W28" i="8"/>
  <c r="V28" i="8"/>
  <c r="U28" i="8"/>
  <c r="T28" i="8"/>
  <c r="S28" i="8"/>
  <c r="R28" i="8"/>
  <c r="Q28" i="8"/>
  <c r="P28" i="8"/>
  <c r="O28" i="8"/>
  <c r="N28" i="8"/>
  <c r="M28" i="8"/>
  <c r="L28" i="8"/>
  <c r="K28" i="8"/>
  <c r="J28" i="8"/>
  <c r="I28" i="8"/>
  <c r="H28" i="8"/>
  <c r="G28" i="8"/>
  <c r="F28" i="8"/>
  <c r="E28" i="8"/>
  <c r="D28" i="8"/>
  <c r="AC27" i="8"/>
  <c r="AB27" i="8"/>
  <c r="AA27" i="8"/>
  <c r="Z27" i="8"/>
  <c r="Y27" i="8"/>
  <c r="X27" i="8"/>
  <c r="W27" i="8"/>
  <c r="V27" i="8"/>
  <c r="U27" i="8"/>
  <c r="T27" i="8"/>
  <c r="S27" i="8"/>
  <c r="R27" i="8"/>
  <c r="Q27" i="8"/>
  <c r="P27" i="8"/>
  <c r="O27" i="8"/>
  <c r="N27" i="8"/>
  <c r="M27" i="8"/>
  <c r="L27" i="8"/>
  <c r="K27" i="8"/>
  <c r="J27" i="8"/>
  <c r="I27" i="8"/>
  <c r="H27" i="8"/>
  <c r="G27" i="8"/>
  <c r="F27" i="8"/>
  <c r="E27" i="8"/>
  <c r="D27" i="8"/>
  <c r="AC26" i="8"/>
  <c r="AB26" i="8"/>
  <c r="AA26" i="8"/>
  <c r="Z26" i="8"/>
  <c r="Y26" i="8"/>
  <c r="X26" i="8"/>
  <c r="W26" i="8"/>
  <c r="V26" i="8"/>
  <c r="U26" i="8"/>
  <c r="T26" i="8"/>
  <c r="S26" i="8"/>
  <c r="R26" i="8"/>
  <c r="Q26" i="8"/>
  <c r="P26" i="8"/>
  <c r="O26" i="8"/>
  <c r="N26" i="8"/>
  <c r="M26" i="8"/>
  <c r="L26" i="8"/>
  <c r="K26" i="8"/>
  <c r="J26" i="8"/>
  <c r="I26" i="8"/>
  <c r="H26" i="8"/>
  <c r="G26" i="8"/>
  <c r="F26" i="8"/>
  <c r="E26" i="8"/>
  <c r="D26" i="8"/>
  <c r="AC25" i="8"/>
  <c r="AB25" i="8"/>
  <c r="AA25" i="8"/>
  <c r="Z25" i="8"/>
  <c r="Y25" i="8"/>
  <c r="X25" i="8"/>
  <c r="W25" i="8"/>
  <c r="V25" i="8"/>
  <c r="U25" i="8"/>
  <c r="T25" i="8"/>
  <c r="S25" i="8"/>
  <c r="R25" i="8"/>
  <c r="Q25" i="8"/>
  <c r="P25" i="8"/>
  <c r="O25" i="8"/>
  <c r="N25" i="8"/>
  <c r="M25" i="8"/>
  <c r="L25" i="8"/>
  <c r="K25" i="8"/>
  <c r="J25" i="8"/>
  <c r="I25" i="8"/>
  <c r="H25" i="8"/>
  <c r="G25" i="8"/>
  <c r="F25" i="8"/>
  <c r="E25" i="8"/>
  <c r="D25" i="8"/>
  <c r="AC24" i="8"/>
  <c r="AB24" i="8"/>
  <c r="AA24" i="8"/>
  <c r="Z24" i="8"/>
  <c r="Y24" i="8"/>
  <c r="X24" i="8"/>
  <c r="W24" i="8"/>
  <c r="V24" i="8"/>
  <c r="U24" i="8"/>
  <c r="T24" i="8"/>
  <c r="S24" i="8"/>
  <c r="R24" i="8"/>
  <c r="Q24" i="8"/>
  <c r="P24" i="8"/>
  <c r="O24" i="8"/>
  <c r="N24" i="8"/>
  <c r="M24" i="8"/>
  <c r="L24" i="8"/>
  <c r="K24" i="8"/>
  <c r="J24" i="8"/>
  <c r="I24" i="8"/>
  <c r="H24" i="8"/>
  <c r="G24" i="8"/>
  <c r="F24" i="8"/>
  <c r="E24" i="8"/>
  <c r="D24" i="8"/>
  <c r="AC23" i="8"/>
  <c r="AB23" i="8"/>
  <c r="AA23" i="8"/>
  <c r="Z23" i="8"/>
  <c r="Y23" i="8"/>
  <c r="X23" i="8"/>
  <c r="W23" i="8"/>
  <c r="V23" i="8"/>
  <c r="U23" i="8"/>
  <c r="T23" i="8"/>
  <c r="S23" i="8"/>
  <c r="R23" i="8"/>
  <c r="Q23" i="8"/>
  <c r="P23" i="8"/>
  <c r="O23" i="8"/>
  <c r="N23" i="8"/>
  <c r="M23" i="8"/>
  <c r="L23" i="8"/>
  <c r="K23" i="8"/>
  <c r="J23" i="8"/>
  <c r="I23" i="8"/>
  <c r="H23" i="8"/>
  <c r="G23" i="8"/>
  <c r="F23" i="8"/>
  <c r="E23" i="8"/>
  <c r="D23" i="8"/>
  <c r="AC22" i="8"/>
  <c r="AB22" i="8"/>
  <c r="AA22" i="8"/>
  <c r="Z22" i="8"/>
  <c r="Y22" i="8"/>
  <c r="X22" i="8"/>
  <c r="W22" i="8"/>
  <c r="V22" i="8"/>
  <c r="U22" i="8"/>
  <c r="T22" i="8"/>
  <c r="S22" i="8"/>
  <c r="R22" i="8"/>
  <c r="Q22" i="8"/>
  <c r="P22" i="8"/>
  <c r="O22" i="8"/>
  <c r="N22" i="8"/>
  <c r="M22" i="8"/>
  <c r="L22" i="8"/>
  <c r="K22" i="8"/>
  <c r="J22" i="8"/>
  <c r="I22" i="8"/>
  <c r="H22" i="8"/>
  <c r="G22" i="8"/>
  <c r="F22" i="8"/>
  <c r="E22" i="8"/>
  <c r="D22" i="8"/>
  <c r="AC21" i="8"/>
  <c r="AB21" i="8"/>
  <c r="AA21" i="8"/>
  <c r="Z21" i="8"/>
  <c r="Y21" i="8"/>
  <c r="X21" i="8"/>
  <c r="W21" i="8"/>
  <c r="V21" i="8"/>
  <c r="U21" i="8"/>
  <c r="T21" i="8"/>
  <c r="S21" i="8"/>
  <c r="R21" i="8"/>
  <c r="Q21" i="8"/>
  <c r="P21" i="8"/>
  <c r="O21" i="8"/>
  <c r="N21" i="8"/>
  <c r="M21" i="8"/>
  <c r="L21" i="8"/>
  <c r="K21" i="8"/>
  <c r="J21" i="8"/>
  <c r="I21" i="8"/>
  <c r="H21" i="8"/>
  <c r="G21" i="8"/>
  <c r="F21" i="8"/>
  <c r="E21" i="8"/>
  <c r="D21" i="8"/>
  <c r="AC20" i="8"/>
  <c r="AB20" i="8"/>
  <c r="AA20" i="8"/>
  <c r="Z20" i="8"/>
  <c r="Y20" i="8"/>
  <c r="X20" i="8"/>
  <c r="W20" i="8"/>
  <c r="V20" i="8"/>
  <c r="U20" i="8"/>
  <c r="T20" i="8"/>
  <c r="S20" i="8"/>
  <c r="R20" i="8"/>
  <c r="Q20" i="8"/>
  <c r="P20" i="8"/>
  <c r="O20" i="8"/>
  <c r="N20" i="8"/>
  <c r="M20" i="8"/>
  <c r="L20" i="8"/>
  <c r="K20" i="8"/>
  <c r="J20" i="8"/>
  <c r="I20" i="8"/>
  <c r="H20" i="8"/>
  <c r="G20" i="8"/>
  <c r="F20" i="8"/>
  <c r="E20" i="8"/>
  <c r="D20" i="8"/>
  <c r="AC19" i="8"/>
  <c r="AB19" i="8"/>
  <c r="AA19" i="8"/>
  <c r="Z19" i="8"/>
  <c r="Y19" i="8"/>
  <c r="X19" i="8"/>
  <c r="W19" i="8"/>
  <c r="V19" i="8"/>
  <c r="U19" i="8"/>
  <c r="T19" i="8"/>
  <c r="S19" i="8"/>
  <c r="R19" i="8"/>
  <c r="Q19" i="8"/>
  <c r="P19" i="8"/>
  <c r="O19" i="8"/>
  <c r="N19" i="8"/>
  <c r="M19" i="8"/>
  <c r="L19" i="8"/>
  <c r="K19" i="8"/>
  <c r="J19" i="8"/>
  <c r="I19" i="8"/>
  <c r="H19" i="8"/>
  <c r="G19" i="8"/>
  <c r="F19" i="8"/>
  <c r="E19" i="8"/>
  <c r="D19" i="8"/>
  <c r="AC18" i="8"/>
  <c r="AB18" i="8"/>
  <c r="AA18" i="8"/>
  <c r="Z18" i="8"/>
  <c r="Y18" i="8"/>
  <c r="X18" i="8"/>
  <c r="W18" i="8"/>
  <c r="V18" i="8"/>
  <c r="U18" i="8"/>
  <c r="T18" i="8"/>
  <c r="S18" i="8"/>
  <c r="R18" i="8"/>
  <c r="Q18" i="8"/>
  <c r="P18" i="8"/>
  <c r="O18" i="8"/>
  <c r="N18" i="8"/>
  <c r="M18" i="8"/>
  <c r="L18" i="8"/>
  <c r="K18" i="8"/>
  <c r="J18" i="8"/>
  <c r="I18" i="8"/>
  <c r="H18" i="8"/>
  <c r="G18" i="8"/>
  <c r="F18" i="8"/>
  <c r="E18" i="8"/>
  <c r="D18" i="8"/>
  <c r="AC17" i="8"/>
  <c r="AB17" i="8"/>
  <c r="AA17" i="8"/>
  <c r="Z17" i="8"/>
  <c r="Y17" i="8"/>
  <c r="X17" i="8"/>
  <c r="W17" i="8"/>
  <c r="V17" i="8"/>
  <c r="U17" i="8"/>
  <c r="T17" i="8"/>
  <c r="S17" i="8"/>
  <c r="R17" i="8"/>
  <c r="Q17" i="8"/>
  <c r="P17" i="8"/>
  <c r="O17" i="8"/>
  <c r="N17" i="8"/>
  <c r="M17" i="8"/>
  <c r="L17" i="8"/>
  <c r="K17" i="8"/>
  <c r="J17" i="8"/>
  <c r="I17" i="8"/>
  <c r="H17" i="8"/>
  <c r="G17" i="8"/>
  <c r="F17" i="8"/>
  <c r="E17" i="8"/>
  <c r="D17" i="8"/>
  <c r="AC16" i="8"/>
  <c r="AB16" i="8"/>
  <c r="AA16" i="8"/>
  <c r="Z16" i="8"/>
  <c r="Y16" i="8"/>
  <c r="X16" i="8"/>
  <c r="W16" i="8"/>
  <c r="V16" i="8"/>
  <c r="U16" i="8"/>
  <c r="T16" i="8"/>
  <c r="S16" i="8"/>
  <c r="R16" i="8"/>
  <c r="Q16" i="8"/>
  <c r="P16" i="8"/>
  <c r="O16" i="8"/>
  <c r="N16" i="8"/>
  <c r="M16" i="8"/>
  <c r="L16" i="8"/>
  <c r="K16" i="8"/>
  <c r="J16" i="8"/>
  <c r="I16" i="8"/>
  <c r="H16" i="8"/>
  <c r="G16" i="8"/>
  <c r="F16" i="8"/>
  <c r="E16" i="8"/>
  <c r="D16" i="8"/>
  <c r="AC15" i="8"/>
  <c r="AB15" i="8"/>
  <c r="AA15" i="8"/>
  <c r="Z15" i="8"/>
  <c r="Y15" i="8"/>
  <c r="X15" i="8"/>
  <c r="W15" i="8"/>
  <c r="V15" i="8"/>
  <c r="U15" i="8"/>
  <c r="T15" i="8"/>
  <c r="S15" i="8"/>
  <c r="R15" i="8"/>
  <c r="Q15" i="8"/>
  <c r="P15" i="8"/>
  <c r="O15" i="8"/>
  <c r="N15" i="8"/>
  <c r="M15" i="8"/>
  <c r="L15" i="8"/>
  <c r="K15" i="8"/>
  <c r="J15" i="8"/>
  <c r="I15" i="8"/>
  <c r="H15" i="8"/>
  <c r="G15" i="8"/>
  <c r="F15" i="8"/>
  <c r="E15" i="8"/>
  <c r="D15" i="8"/>
  <c r="AC14" i="8"/>
  <c r="AB14" i="8"/>
  <c r="AA14" i="8"/>
  <c r="Z14" i="8"/>
  <c r="Y14" i="8"/>
  <c r="X14" i="8"/>
  <c r="W14" i="8"/>
  <c r="V14" i="8"/>
  <c r="U14" i="8"/>
  <c r="T14" i="8"/>
  <c r="S14" i="8"/>
  <c r="R14" i="8"/>
  <c r="Q14" i="8"/>
  <c r="P14" i="8"/>
  <c r="O14" i="8"/>
  <c r="N14" i="8"/>
  <c r="M14" i="8"/>
  <c r="L14" i="8"/>
  <c r="K14" i="8"/>
  <c r="J14" i="8"/>
  <c r="I14" i="8"/>
  <c r="H14" i="8"/>
  <c r="G14" i="8"/>
  <c r="F14" i="8"/>
  <c r="E14" i="8"/>
  <c r="D14" i="8"/>
  <c r="AC13" i="8"/>
  <c r="AB13" i="8"/>
  <c r="AA13" i="8"/>
  <c r="Z13" i="8"/>
  <c r="Y13" i="8"/>
  <c r="X13" i="8"/>
  <c r="W13" i="8"/>
  <c r="V13" i="8"/>
  <c r="U13" i="8"/>
  <c r="T13" i="8"/>
  <c r="S13" i="8"/>
  <c r="R13" i="8"/>
  <c r="Q13" i="8"/>
  <c r="P13" i="8"/>
  <c r="O13" i="8"/>
  <c r="N13" i="8"/>
  <c r="M13" i="8"/>
  <c r="L13" i="8"/>
  <c r="K13" i="8"/>
  <c r="J13" i="8"/>
  <c r="I13" i="8"/>
  <c r="H13" i="8"/>
  <c r="G13" i="8"/>
  <c r="F13" i="8"/>
  <c r="E13" i="8"/>
  <c r="D13" i="8"/>
  <c r="AC12" i="8"/>
  <c r="AB12" i="8"/>
  <c r="AB10" i="8" s="1"/>
  <c r="AB8" i="8" s="1"/>
  <c r="AA12" i="8"/>
  <c r="AA10" i="8" s="1"/>
  <c r="AA8" i="8" s="1"/>
  <c r="Z12" i="8"/>
  <c r="Y12" i="8"/>
  <c r="X12" i="8"/>
  <c r="X10" i="8" s="1"/>
  <c r="X8" i="8" s="1"/>
  <c r="W12" i="8"/>
  <c r="W10" i="8" s="1"/>
  <c r="W8" i="8" s="1"/>
  <c r="V12" i="8"/>
  <c r="U12" i="8"/>
  <c r="T12" i="8"/>
  <c r="T10" i="8" s="1"/>
  <c r="T8" i="8" s="1"/>
  <c r="S12" i="8"/>
  <c r="S10" i="8" s="1"/>
  <c r="S8" i="8" s="1"/>
  <c r="R12" i="8"/>
  <c r="Q12" i="8"/>
  <c r="P12" i="8"/>
  <c r="P10" i="8" s="1"/>
  <c r="P8" i="8" s="1"/>
  <c r="O12" i="8"/>
  <c r="O10" i="8" s="1"/>
  <c r="O8" i="8" s="1"/>
  <c r="N12" i="8"/>
  <c r="M12" i="8"/>
  <c r="L12" i="8"/>
  <c r="L10" i="8" s="1"/>
  <c r="L8" i="8" s="1"/>
  <c r="K12" i="8"/>
  <c r="K10" i="8" s="1"/>
  <c r="K8" i="8" s="1"/>
  <c r="J12" i="8"/>
  <c r="I12" i="8"/>
  <c r="H12" i="8"/>
  <c r="H10" i="8" s="1"/>
  <c r="H8" i="8" s="1"/>
  <c r="G12" i="8"/>
  <c r="G10" i="8" s="1"/>
  <c r="G8" i="8" s="1"/>
  <c r="F12" i="8"/>
  <c r="E12" i="8"/>
  <c r="D12" i="8"/>
  <c r="D10" i="8" s="1"/>
  <c r="D8" i="8" s="1"/>
  <c r="AC10" i="8"/>
  <c r="AC8" i="8" s="1"/>
  <c r="Z10" i="8"/>
  <c r="Y10" i="8"/>
  <c r="Y8" i="8" s="1"/>
  <c r="V10" i="8"/>
  <c r="R10" i="8"/>
  <c r="R8" i="8" s="1"/>
  <c r="N10" i="8"/>
  <c r="M10" i="8"/>
  <c r="J10" i="8"/>
  <c r="I10" i="8"/>
  <c r="I8" i="8" s="1"/>
  <c r="F10" i="8"/>
  <c r="E10" i="8"/>
  <c r="F8" i="8" l="1"/>
  <c r="N8" i="8"/>
  <c r="Z8" i="8"/>
  <c r="J8" i="8"/>
  <c r="V8" i="8"/>
  <c r="E8" i="8"/>
  <c r="M8" i="8"/>
</calcChain>
</file>

<file path=xl/sharedStrings.xml><?xml version="1.0" encoding="utf-8"?>
<sst xmlns="http://schemas.openxmlformats.org/spreadsheetml/2006/main" count="1589" uniqueCount="803">
  <si>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</si>
  <si>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</si>
  <si>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</si>
  <si>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</si>
  <si>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</si>
  <si>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</si>
  <si>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</si>
  <si>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</si>
  <si>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</si>
  <si>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</si>
  <si>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</si>
  <si>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</si>
  <si>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</si>
  <si>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</si>
  <si>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</si>
  <si>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</si>
  <si>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</si>
  <si>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</si>
  <si>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</si>
  <si>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</si>
  <si>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</si>
  <si>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</si>
  <si>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</si>
  <si>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</si>
  <si>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</si>
  <si>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</si>
  <si>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</si>
  <si>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</si>
  <si>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</si>
  <si>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</si>
  <si>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</si>
  <si>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</si>
  <si>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</si>
  <si>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</si>
  <si>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</si>
  <si>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</si>
  <si>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</si>
  <si>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</si>
  <si>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</si>
  <si>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</si>
  <si>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</si>
  <si>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</si>
  <si>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</si>
  <si>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</si>
  <si>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</si>
  <si>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</si>
  <si>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</si>
  <si>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</si>
  <si>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</si>
  <si>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</si>
  <si>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</si>
  <si>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</si>
  <si>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</si>
  <si>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</si>
  <si>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</si>
  <si>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</si>
  <si>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</si>
  <si>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</si>
  <si>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</si>
  <si>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</si>
  <si>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</si>
  <si>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</si>
  <si>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</si>
  <si>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</si>
  <si>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</si>
  <si>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</si>
  <si>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</si>
  <si>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</si>
  <si>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</si>
  <si>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</si>
  <si>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</si>
  <si>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</si>
  <si>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</si>
  <si>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</si>
  <si>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</si>
  <si>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</si>
  <si>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</si>
  <si>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</si>
  <si>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</si>
  <si>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</si>
  <si>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</si>
  <si>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</si>
  <si>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</si>
  <si>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</si>
  <si>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</si>
  <si>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</si>
  <si>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</si>
  <si>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</si>
  <si>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</si>
  <si>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</si>
  <si>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</si>
  <si>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</si>
  <si>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</si>
  <si>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</si>
  <si>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</si>
  <si>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</si>
  <si>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</si>
  <si>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</si>
  <si>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</si>
  <si>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</si>
  <si>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</si>
  <si>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</si>
  <si>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</si>
  <si>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</si>
  <si>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</si>
  <si>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</si>
  <si>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</si>
  <si>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</si>
  <si>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</si>
  <si>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</si>
  <si>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</si>
  <si>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</si>
  <si>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</si>
  <si>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</si>
  <si>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</si>
  <si>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</si>
  <si>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</si>
  <si>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</si>
  <si>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</si>
  <si>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</si>
  <si>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</si>
  <si>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</si>
  <si>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</si>
  <si>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</si>
  <si>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</si>
  <si>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</si>
  <si>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</si>
  <si>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</si>
  <si>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</si>
  <si>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</si>
  <si>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</si>
  <si>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</si>
  <si>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</si>
  <si>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</si>
  <si>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</si>
  <si>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</si>
  <si>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</si>
  <si>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</si>
  <si>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</si>
  <si>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</si>
  <si>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</si>
  <si>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</si>
  <si>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</si>
  <si>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</si>
  <si>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</si>
  <si>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</si>
  <si>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</si>
  <si>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</si>
  <si>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</si>
  <si>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</si>
  <si>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</si>
  <si>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</si>
  <si>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</si>
  <si>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</si>
  <si>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</si>
  <si>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</si>
  <si>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</si>
  <si>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</si>
  <si>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</si>
  <si>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</si>
  <si>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</si>
  <si>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</si>
  <si>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</si>
  <si>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</si>
  <si>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</si>
  <si>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</si>
  <si>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</si>
  <si>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</si>
  <si>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</si>
  <si>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</si>
  <si>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</si>
  <si>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</si>
  <si>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</si>
  <si>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</si>
  <si>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</si>
  <si>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</si>
  <si>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</si>
  <si>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</si>
  <si>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</si>
  <si>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</si>
  <si>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</si>
  <si>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</si>
  <si>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</si>
  <si>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</si>
  <si>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</si>
  <si>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</si>
  <si>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</si>
  <si>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</si>
  <si>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</si>
  <si>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</si>
  <si>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</si>
  <si>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</si>
  <si>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</si>
  <si>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</si>
  <si>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</si>
  <si>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</si>
  <si>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</si>
  <si>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</si>
  <si>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</si>
  <si>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</si>
  <si>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</si>
  <si>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</si>
  <si>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</si>
  <si>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</si>
  <si>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</si>
  <si>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</si>
  <si>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</si>
  <si>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</si>
  <si>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</si>
  <si>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</si>
  <si>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</si>
  <si>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</si>
  <si>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</si>
  <si>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</si>
  <si>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</si>
  <si>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</si>
  <si>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</si>
  <si>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</si>
  <si>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</si>
  <si>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</si>
  <si>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</si>
  <si>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</si>
  <si>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</si>
  <si>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</si>
  <si>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</si>
  <si>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</si>
  <si>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</si>
  <si>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</si>
  <si>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</si>
  <si>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</si>
  <si>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</si>
  <si>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</si>
  <si>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</si>
  <si>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</si>
  <si>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</si>
  <si>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</si>
  <si>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</si>
  <si>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</si>
  <si>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</si>
  <si>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</si>
  <si>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</si>
  <si>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</si>
  <si>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</si>
  <si>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</si>
  <si>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</si>
  <si>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</si>
  <si>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</si>
  <si>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</si>
  <si>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</si>
  <si>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</si>
  <si>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</si>
  <si>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</si>
  <si>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</si>
  <si>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</si>
  <si>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</si>
  <si>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</si>
  <si>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</si>
  <si>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</si>
  <si>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</si>
  <si>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</si>
  <si>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</si>
  <si>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</si>
  <si>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</si>
  <si>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</si>
  <si>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</si>
  <si>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</si>
  <si>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</si>
  <si>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</si>
  <si>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</si>
  <si>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</si>
  <si>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</si>
  <si>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</si>
  <si>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</si>
  <si>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</si>
  <si>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</si>
  <si>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</si>
  <si>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</si>
  <si>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</si>
  <si>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</si>
  <si>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</si>
  <si>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</si>
  <si>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</si>
  <si>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</si>
  <si>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</si>
  <si>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</si>
  <si>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</si>
  <si>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</si>
  <si>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</si>
  <si>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</si>
  <si>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</si>
  <si>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</si>
  <si>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</si>
  <si>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</si>
  <si>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</si>
  <si>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</si>
  <si>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</si>
  <si>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</si>
  <si>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</si>
  <si>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</si>
  <si>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</si>
  <si>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</si>
  <si>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</si>
  <si>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</si>
  <si>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</si>
  <si>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</si>
  <si>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</si>
  <si>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</si>
  <si>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</si>
  <si>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</si>
  <si>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</si>
  <si>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</si>
  <si>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</si>
  <si>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</si>
  <si>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</si>
  <si>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</si>
  <si>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</si>
  <si>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</si>
  <si>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</si>
  <si>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</si>
  <si>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</si>
  <si>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</si>
  <si>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</si>
  <si>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</si>
  <si>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</si>
  <si>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</si>
  <si>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</si>
  <si>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</si>
  <si>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</si>
  <si>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</si>
  <si>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</si>
  <si>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</si>
  <si>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</si>
  <si>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</si>
  <si>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</si>
  <si>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</si>
  <si>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</si>
  <si>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</si>
  <si>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</si>
  <si>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</si>
  <si>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</si>
  <si>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</si>
  <si>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</si>
  <si>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</si>
  <si>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</si>
  <si>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</si>
  <si>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</si>
  <si>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</si>
  <si>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</si>
  <si>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</si>
  <si>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</si>
  <si>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</si>
  <si>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</si>
  <si>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</si>
  <si>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</si>
  <si>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</si>
  <si>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</si>
  <si>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</si>
  <si>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</si>
  <si>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</si>
  <si>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</si>
  <si>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</si>
  <si>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</si>
  <si>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</si>
  <si>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</si>
  <si>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</si>
  <si>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</si>
  <si>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</si>
  <si>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</si>
  <si>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</si>
  <si>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</si>
  <si>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</si>
  <si>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</si>
  <si>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</si>
  <si>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</si>
  <si>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</si>
  <si>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</si>
  <si>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</si>
  <si>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</si>
  <si>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</si>
  <si>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</si>
  <si>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</si>
  <si>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</si>
  <si>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</si>
  <si>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</si>
  <si>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</si>
  <si>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</si>
  <si>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</si>
  <si>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</si>
  <si>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</si>
  <si>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</si>
  <si>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</si>
  <si>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</si>
  <si>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</si>
  <si>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</si>
  <si>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</si>
  <si>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</si>
  <si>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</si>
  <si>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</si>
  <si>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</si>
  <si>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</si>
  <si>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</si>
  <si>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</si>
  <si>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</si>
  <si>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</si>
  <si>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</si>
  <si>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</si>
  <si>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</si>
  <si>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</si>
  <si>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</si>
  <si>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</si>
  <si>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</si>
  <si>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</si>
  <si>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</si>
  <si>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</si>
  <si>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</si>
  <si>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</si>
  <si>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</si>
  <si>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</si>
  <si>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</si>
  <si>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</si>
  <si>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</si>
  <si>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</si>
  <si>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</si>
  <si>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</si>
  <si>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</si>
  <si>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</si>
  <si>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</si>
  <si>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</si>
  <si>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</si>
  <si>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</si>
  <si>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</si>
  <si>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</si>
  <si>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</si>
  <si>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</si>
  <si>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</si>
  <si>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</si>
  <si>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</si>
  <si>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</si>
  <si>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</si>
  <si>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</si>
  <si>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</si>
  <si>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</si>
  <si>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</si>
  <si>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</si>
  <si>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</si>
  <si>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</si>
  <si>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</si>
  <si>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</si>
  <si>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</si>
  <si>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</si>
  <si>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</si>
  <si>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</si>
  <si>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</si>
  <si>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</si>
  <si>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</si>
  <si>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</si>
  <si>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</si>
  <si>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</si>
  <si>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</si>
  <si>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</si>
  <si>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</si>
  <si>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</si>
  <si>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</si>
  <si>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</si>
  <si>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</si>
  <si>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</si>
  <si>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</si>
  <si>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</si>
  <si>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</si>
  <si>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</si>
  <si>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</si>
  <si>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</si>
  <si>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</si>
  <si>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</si>
  <si>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</si>
  <si>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</si>
  <si>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</si>
  <si>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</si>
  <si>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</si>
  <si>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</si>
  <si>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</si>
  <si>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</si>
  <si>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</si>
  <si>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</si>
  <si>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</si>
  <si>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</si>
  <si>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</si>
  <si>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</si>
  <si>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</si>
  <si>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</si>
  <si>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</si>
  <si>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</si>
  <si>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</si>
  <si>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</si>
  <si>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</si>
  <si>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</si>
  <si>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</si>
  <si>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</si>
  <si>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</si>
  <si>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</si>
  <si>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</si>
  <si>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</si>
  <si>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</si>
  <si>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</si>
  <si>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</si>
  <si>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</si>
  <si>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</si>
  <si>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</si>
  <si>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</si>
  <si>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</si>
  <si>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</si>
  <si>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</si>
  <si>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</si>
  <si>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</si>
  <si>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</si>
  <si>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</si>
  <si>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</si>
  <si>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</si>
  <si>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</si>
  <si>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</si>
  <si>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</si>
  <si>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</si>
  <si>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</si>
  <si>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</si>
  <si>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</si>
  <si>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</si>
  <si>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</si>
  <si>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</si>
  <si>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</si>
  <si>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</si>
  <si>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</si>
  <si>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</si>
  <si>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</si>
  <si>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</si>
  <si>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</si>
  <si>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</si>
  <si>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</si>
  <si>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</si>
  <si>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</si>
  <si>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</si>
  <si>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</si>
  <si>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</si>
  <si>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</si>
  <si>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</si>
  <si>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</si>
  <si>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</si>
  <si>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</si>
  <si>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</si>
  <si>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</si>
  <si>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</si>
  <si>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</si>
  <si>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</si>
  <si>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</si>
  <si>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</si>
  <si>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</si>
  <si>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</si>
  <si>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</si>
  <si>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</si>
  <si>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</si>
  <si>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</si>
  <si>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</si>
  <si>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</si>
  <si>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</si>
  <si>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</si>
  <si>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</si>
  <si>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</si>
  <si>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</si>
  <si>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</si>
  <si>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</si>
  <si>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</si>
  <si>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</si>
  <si>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</si>
  <si>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</si>
  <si>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</si>
  <si>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</si>
  <si>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</si>
  <si>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</si>
  <si>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</si>
  <si>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</si>
  <si>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</si>
  <si>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</si>
  <si>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</si>
  <si>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</si>
  <si>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</si>
  <si>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</si>
  <si>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</si>
  <si>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</si>
  <si>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</si>
  <si>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</si>
  <si>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</si>
  <si>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</si>
  <si>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</si>
  <si>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</si>
  <si>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</si>
  <si>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</si>
  <si>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</si>
  <si>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</si>
  <si>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</si>
  <si>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Telephone: 0303 444 8279</t>
  </si>
  <si>
    <t>Latest update</t>
  </si>
  <si>
    <t>Next update</t>
  </si>
  <si>
    <t>Contact details</t>
  </si>
  <si>
    <t>Liucija Latanauskaite</t>
  </si>
  <si>
    <t>Housing and Planning Analysis</t>
  </si>
  <si>
    <t>Department for Communities and Local Government</t>
  </si>
  <si>
    <t>housing.statistics@communities.gsi.gov.uk</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</si>
  <si>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</si>
  <si>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</si>
  <si>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</si>
  <si>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</si>
  <si>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</si>
  <si>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</si>
  <si>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</si>
  <si>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</si>
  <si>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</si>
  <si>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</si>
  <si>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</si>
  <si>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</si>
  <si>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</si>
  <si>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</si>
  <si>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</si>
  <si>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</si>
  <si>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</si>
  <si>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</si>
  <si>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</si>
  <si>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</si>
  <si>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</si>
  <si>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</si>
  <si>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</si>
  <si>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</si>
  <si>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</si>
  <si>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</si>
  <si>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</si>
  <si>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</si>
  <si>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</si>
  <si>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</si>
  <si>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</si>
  <si>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</si>
  <si>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</si>
  <si>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</si>
  <si>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</si>
  <si>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</si>
  <si>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</si>
  <si>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</si>
  <si>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</si>
  <si>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</si>
  <si>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</si>
  <si>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</si>
  <si>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</si>
  <si>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</si>
  <si>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</si>
  <si>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</si>
  <si>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</si>
  <si>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</si>
  <si>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</si>
  <si>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</si>
  <si>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</si>
  <si>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</si>
  <si>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</si>
  <si>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</si>
  <si>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</si>
  <si>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</si>
  <si>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</si>
  <si>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</si>
  <si>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</si>
  <si>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</si>
  <si>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</si>
  <si>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</si>
  <si>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</si>
  <si>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</si>
  <si>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</si>
  <si>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</si>
  <si>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</si>
  <si>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</si>
  <si>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</si>
  <si>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</si>
  <si>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</si>
  <si>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</si>
  <si>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</si>
  <si>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</si>
  <si>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1 Continuous data cleansing by the Homes and Communities Agency means some local authorities will have minor changes to the level of sales as location is confirmed</t>
  </si>
  <si>
    <t>2 Until recently,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which also explained the change. The figures for the most recent periods are likely to be revised as the latest completions are recorded.</t>
  </si>
  <si>
    <t>Completions*</t>
  </si>
  <si>
    <t>Number and value of Help to Buy: Equity Loans (quarterly), by local authority, England</t>
  </si>
  <si>
    <t>Cumulative number of Help to Buy: NewBuy completions, by local authority, England</t>
  </si>
  <si>
    <t>Table 3 - NewBuy</t>
  </si>
  <si>
    <t>Table 1 - Quarterly</t>
  </si>
  <si>
    <t>Table 2 - Monthly</t>
  </si>
  <si>
    <t>Table 3: Cumulative number of Help to Buy: NewBuy completions</t>
  </si>
  <si>
    <r>
      <t>Table 1: Number and value of Help to Buy: Equity Loans (quarterly), by local authority</t>
    </r>
    <r>
      <rPr>
        <b/>
        <vertAlign val="superscript"/>
        <sz val="12"/>
        <color theme="0"/>
        <rFont val="Arial"/>
        <family val="2"/>
      </rPr>
      <t>1,2</t>
    </r>
    <r>
      <rPr>
        <b/>
        <sz val="12"/>
        <color theme="0"/>
        <rFont val="Arial"/>
        <family val="2"/>
      </rPr>
      <t>, England</t>
    </r>
  </si>
  <si>
    <t>Current ONS code</t>
  </si>
  <si>
    <t>Total number of completions, value of Help to Buy: Equity Loans and value of properties sold (monthly)</t>
  </si>
  <si>
    <t>Table 1: Number of legal completions, and value of equity loans (£m), England</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</si>
  <si>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</si>
  <si>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</si>
  <si>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</si>
  <si>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</si>
  <si>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</si>
  <si>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</si>
  <si>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</si>
  <si>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</si>
  <si>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</si>
  <si>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</si>
  <si>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</si>
  <si>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</si>
  <si>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</si>
  <si>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</si>
  <si>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 xml:space="preserve">December </t>
  </si>
  <si>
    <t>(R) – revised since the last statistical release to reflect more up-to-date information.</t>
  </si>
  <si>
    <t>1. The value of equity loans are based on the purchase price of the property, up to 20 per cent of the property’s value at point of sale. The remaining balance of the purchase must be financed by a purchaser deposit and a conventional mortgage. The value is shown in £million and rounded to 2 decimal places.</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</si>
  <si>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</si>
  <si>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</si>
  <si>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t xml:space="preserve">May </t>
  </si>
  <si>
    <t xml:space="preserve">June </t>
  </si>
  <si>
    <t xml:space="preserve">August </t>
  </si>
  <si>
    <t xml:space="preserve">September </t>
  </si>
  <si>
    <t xml:space="preserve">October </t>
  </si>
  <si>
    <t xml:space="preserve">November </t>
  </si>
  <si>
    <t xml:space="preserve">January </t>
  </si>
  <si>
    <t xml:space="preserve">February </t>
  </si>
  <si>
    <t xml:space="preserve">March  </t>
  </si>
  <si>
    <t xml:space="preserve">April </t>
  </si>
  <si>
    <t xml:space="preserve">July </t>
  </si>
  <si>
    <r>
      <t>Total value of properties sold (£m)</t>
    </r>
    <r>
      <rPr>
        <b/>
        <vertAlign val="superscript"/>
        <sz val="10"/>
        <color rgb="FF000000"/>
        <rFont val="Arial"/>
        <family val="2"/>
      </rPr>
      <t>2</t>
    </r>
  </si>
  <si>
    <t>Cumulative total</t>
  </si>
  <si>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</si>
  <si>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</si>
  <si>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</si>
  <si>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</si>
  <si>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t>Table 2: Number of legal completions, and value of equity loans (£m) for First Time Buyers, England</t>
  </si>
  <si>
    <r>
      <t>Purchase Price</t>
    </r>
    <r>
      <rPr>
        <b/>
        <vertAlign val="superscript"/>
        <sz val="10"/>
        <color theme="1"/>
        <rFont val="Arial"/>
        <family val="2"/>
      </rPr>
      <t>1</t>
    </r>
  </si>
  <si>
    <t>Completions (First time Buyers)</t>
  </si>
  <si>
    <t>Percentage (First time Buyers)</t>
  </si>
  <si>
    <t>Completions</t>
  </si>
  <si>
    <t>Percentage</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</si>
  <si>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</si>
  <si>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</si>
  <si>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</si>
  <si>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</si>
  <si>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</si>
  <si>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</si>
  <si>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</si>
  <si>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</si>
  <si>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</si>
  <si>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</si>
  <si>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</si>
  <si>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</si>
  <si>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Semi-detached</t>
  </si>
  <si>
    <t>Detached</t>
  </si>
  <si>
    <r>
      <t>All properties</t>
    </r>
    <r>
      <rPr>
        <b/>
        <vertAlign val="superscript"/>
        <sz val="10"/>
        <color theme="1"/>
        <rFont val="Arial"/>
        <family val="2"/>
      </rPr>
      <t>1</t>
    </r>
  </si>
  <si>
    <r>
      <t>Deposit band</t>
    </r>
    <r>
      <rPr>
        <b/>
        <vertAlign val="superscript"/>
        <sz val="10"/>
        <color theme="1"/>
        <rFont val="Arial"/>
        <family val="2"/>
      </rPr>
      <t>1</t>
    </r>
  </si>
  <si>
    <t>Completions                  (non- First Time Buyer)</t>
  </si>
  <si>
    <t>Completions                (First Time Buyer)</t>
  </si>
  <si>
    <t>Total completions</t>
  </si>
  <si>
    <t>Up to 5%</t>
  </si>
  <si>
    <t>5.1% to 10%</t>
  </si>
  <si>
    <t>10.1% to 15%</t>
  </si>
  <si>
    <t>15.1% or more</t>
  </si>
  <si>
    <t>1. The deposit level for each transaction is calculated by expressing the amount of purchaser deposit as a percentage of the purchase price, and rounding to one decimal place.</t>
  </si>
  <si>
    <r>
      <t>Total applicant household Income</t>
    </r>
    <r>
      <rPr>
        <b/>
        <vertAlign val="superscript"/>
        <sz val="10"/>
        <color theme="1"/>
        <rFont val="Arial"/>
        <family val="2"/>
      </rPr>
      <t>1</t>
    </r>
  </si>
  <si>
    <t>£0 – £20,000</t>
  </si>
  <si>
    <t>£20,001 - £30,000</t>
  </si>
  <si>
    <t>£30,001 - £40,000</t>
  </si>
  <si>
    <t>£40,001 - £50,000</t>
  </si>
  <si>
    <t>£50,001 - £60,000</t>
  </si>
  <si>
    <t>£60,001 - £80,000</t>
  </si>
  <si>
    <t>£80,001 - £100,000</t>
  </si>
  <si>
    <t>Greater than £100,000</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</si>
  <si>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</si>
  <si>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</si>
  <si>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</si>
  <si>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</si>
  <si>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</si>
  <si>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</si>
  <si>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</si>
  <si>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</si>
  <si>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</si>
  <si>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</si>
  <si>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</si>
  <si>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</si>
  <si>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</si>
  <si>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Number of completions, value of Help to Buy: Equity Loans and value of properties sold (QUARTERLY)</t>
  </si>
  <si>
    <t>First time Buyer number of completions, value of Help to Buy: Equity Loans and value of properties sold (QUARTERLY)</t>
  </si>
  <si>
    <t>Cumulative number of legal completions to 31 December 2015, by purchase price</t>
  </si>
  <si>
    <t>Cumulative number of legal completions to 31 December 2015, by property type</t>
  </si>
  <si>
    <t>Cumulative number of legal completions to 31 December 2015, by purchaser deposit level and type of purchaser</t>
  </si>
  <si>
    <t>Cumulative number of legal completions to 31 December 2015, by total applicant household income</t>
  </si>
  <si>
    <t>All tables are as at 31 March 2016</t>
  </si>
  <si>
    <t>by local authority, England</t>
  </si>
  <si>
    <t>* Total completions in this table do not sum to the total figure provided in the main statistical release (of 5,695). Completions within the scheme are mapped to local authorities where possible (using postcode information), however; due to some data discrepancies, 100% coverage is not always possible.</t>
  </si>
  <si>
    <t>Q4 (R)</t>
  </si>
  <si>
    <t>Q3 (R)</t>
  </si>
  <si>
    <t>Q2 (R)</t>
  </si>
  <si>
    <t>Q1 (R)</t>
  </si>
  <si>
    <t>Q4  (R)</t>
  </si>
  <si>
    <t>Q3  (R)</t>
  </si>
  <si>
    <t>Table 3: Cumulative number of legal completions, by purchase price</t>
  </si>
  <si>
    <t>Table 4: Cumulative number of legal completions, by property type</t>
  </si>
  <si>
    <t>1.  Includes 28 completions (25 for First Time Buyers) for which the property type was not recorded and 3 Studio apartments (First Time Buyers).</t>
  </si>
  <si>
    <t>Table 5: Cumulative number of legal completions, by purchaser deposit level and type of purchaser</t>
  </si>
  <si>
    <t>Table 6: Cumulative number of legal completions, by total applicant household income</t>
  </si>
  <si>
    <t>Table 7: Number of legal completions, Government liability (£m), and cost to Government (£m) under the NewBuy Guarantee scheme, England</t>
  </si>
  <si>
    <t>Number of legal completions, Government liability (£m), and cost to Government (£m) under the NewBuy Guarantee scheme, England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</si>
</sst>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8" formatCode="&quot;£&quot;#,##0.00;[Red]\-&quot;£&quot;#,##0.00"/>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s>
  <fonts count="41"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8"/>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b/>
      <sz val="11"/>
      <color rgb="FFFFFFFF"/>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FFFF"/>
        <bgColor rgb="FFFFFFFF"/>
      </patternFill>
    </fill>
    <fill>
      <patternFill patternType="solid">
        <fgColor rgb="FFFFC7CE"/>
        <bgColor rgb="FFFFC7CE"/>
      </patternFill>
    </fill>
    <fill>
      <patternFill patternType="solid">
        <fgColor rgb="FF333333"/>
        <bgColor indexed="64"/>
      </patternFill>
    </fill>
  </fills>
  <borders count="8">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s>
  <cellStyleXfs count="23">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43" fontId="1" fillId="0" borderId="0" applyFont="0" applyFill="0" applyBorder="0" applyAlignment="0" applyProtection="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3" fillId="5" borderId="0" applyNumberFormat="0" applyBorder="0" applyAlignment="0"/>
    <xf numFmtId="167" fontId="10"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xf numFmtId="0" fontId="26" fillId="6" borderId="0" applyNumberFormat="0" applyBorder="0" applyAlignment="0"/>
    <xf numFmtId="0" fontId="27" fillId="7" borderId="0" applyNumberFormat="0" applyBorder="0" applyAlignment="0"/>
    <xf numFmtId="0" fontId="28" fillId="8" borderId="0" applyNumberFormat="0" applyFont="0" applyBorder="0" applyAlignment="0" applyProtection="0"/>
    <xf numFmtId="0" fontId="29" fillId="9" borderId="0" applyNumberFormat="0" applyBorder="0" applyAlignment="0"/>
    <xf numFmtId="0" fontId="30" fillId="10" borderId="0" applyNumberFormat="0" applyBorder="0" applyAlignment="0"/>
    <xf numFmtId="0" fontId="30" fillId="10" borderId="0" applyNumberFormat="0" applyBorder="0" applyAlignment="0"/>
    <xf numFmtId="0" fontId="19" fillId="0" borderId="0" applyNumberFormat="0" applyBorder="0" applyProtection="0"/>
    <xf numFmtId="0" fontId="31" fillId="0" borderId="0"/>
    <xf numFmtId="168" fontId="31" fillId="0" borderId="0" applyFont="0" applyFill="0" applyBorder="0" applyAlignment="0" applyProtection="0"/>
    <xf numFmtId="0" fontId="17" fillId="12" borderId="0" applyNumberFormat="0" applyBorder="0" applyAlignment="0" applyProtection="0"/>
  </cellStyleXfs>
  <cellXfs count="164">
    <xf numFmtId="0" fontId="0" fillId="0" borderId="0" xfId="0"/>
    <xf numFmtId="0" fontId="0" fillId="0" borderId="0" xfId="0" applyBorder="1"/>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6" fillId="2" borderId="0" xfId="3" applyFont="1" applyFill="1"/>
    <xf numFmtId="0" fontId="0" fillId="2" borderId="0" xfId="0" applyFill="1" applyBorder="1"/>
    <xf numFmtId="0" fontId="8" fillId="2" borderId="0" xfId="0" applyFont="1" applyFill="1" applyBorder="1"/>
    <xf numFmtId="0" fontId="1" fillId="2" borderId="0" xfId="0" applyFont="1" applyFill="1"/>
    <xf numFmtId="0" fontId="6" fillId="0" borderId="0" xfId="3" applyFont="1"/>
    <xf numFmtId="0" fontId="9" fillId="2" borderId="0" xfId="0" applyFont="1" applyFill="1" applyBorder="1"/>
    <xf numFmtId="0" fontId="5" fillId="2" borderId="0" xfId="3" applyFill="1"/>
    <xf numFmtId="0" fontId="16" fillId="2" borderId="0" xfId="3" applyFont="1" applyFill="1" applyAlignment="1">
      <alignment horizontal="right"/>
    </xf>
    <xf numFmtId="0" fontId="20" fillId="0" borderId="0" xfId="7" applyFont="1" applyFill="1" applyAlignment="1">
      <alignment horizontal="left"/>
    </xf>
    <xf numFmtId="0" fontId="0" fillId="0" borderId="0" xfId="7" applyFont="1" applyFill="1" applyAlignment="1"/>
    <xf numFmtId="0" fontId="0" fillId="0" borderId="0" xfId="0" applyFill="1"/>
    <xf numFmtId="3" fontId="0" fillId="0" borderId="0" xfId="7" applyNumberFormat="1" applyFont="1" applyFill="1" applyAlignment="1"/>
    <xf numFmtId="0" fontId="0" fillId="0" borderId="2" xfId="7" applyFont="1" applyFill="1" applyBorder="1" applyAlignment="1">
      <alignment horizontal="right"/>
    </xf>
    <xf numFmtId="0" fontId="0" fillId="0" borderId="0" xfId="7" applyFont="1" applyFill="1" applyAlignment="1">
      <alignment horizontal="right"/>
    </xf>
    <xf numFmtId="0" fontId="21" fillId="0" borderId="0" xfId="7" applyFont="1" applyFill="1" applyAlignment="1">
      <alignment readingOrder="1"/>
    </xf>
    <xf numFmtId="0" fontId="21" fillId="0" borderId="0" xfId="7" applyFont="1" applyFill="1" applyAlignment="1">
      <alignment horizontal="center" wrapText="1"/>
    </xf>
    <xf numFmtId="0" fontId="21" fillId="0" borderId="3" xfId="7" applyFont="1" applyFill="1" applyBorder="1" applyAlignment="1">
      <alignment horizontal="right" wrapText="1"/>
    </xf>
    <xf numFmtId="0" fontId="21" fillId="0" borderId="0" xfId="7" applyFont="1" applyFill="1" applyAlignment="1">
      <alignment horizontal="right" wrapText="1"/>
    </xf>
    <xf numFmtId="0" fontId="21" fillId="0" borderId="3" xfId="0" applyFont="1" applyFill="1" applyBorder="1" applyAlignment="1">
      <alignment horizontal="right"/>
    </xf>
    <xf numFmtId="0" fontId="0" fillId="0" borderId="3" xfId="0" applyFill="1" applyBorder="1" applyAlignment="1">
      <alignment horizontal="right"/>
    </xf>
    <xf numFmtId="0" fontId="0" fillId="0" borderId="2" xfId="7" applyFont="1" applyFill="1" applyBorder="1" applyAlignment="1"/>
    <xf numFmtId="0" fontId="21" fillId="0" borderId="2" xfId="0" applyFont="1" applyFill="1" applyBorder="1"/>
    <xf numFmtId="0" fontId="21" fillId="0" borderId="2" xfId="7" applyFont="1" applyFill="1" applyBorder="1" applyAlignment="1">
      <alignment readingOrder="1"/>
    </xf>
    <xf numFmtId="0" fontId="21" fillId="0" borderId="2" xfId="7" applyFont="1" applyFill="1" applyBorder="1" applyAlignment="1">
      <alignment horizontal="right" wrapText="1"/>
    </xf>
    <xf numFmtId="0" fontId="21" fillId="0" borderId="2" xfId="0" applyFont="1" applyFill="1" applyBorder="1" applyAlignment="1">
      <alignment horizontal="right"/>
    </xf>
    <xf numFmtId="0" fontId="21" fillId="0" borderId="2" xfId="0" applyFont="1" applyFill="1" applyBorder="1" applyAlignment="1">
      <alignment horizontal="right" wrapText="1"/>
    </xf>
    <xf numFmtId="0" fontId="0" fillId="0" borderId="2" xfId="0" applyFill="1" applyBorder="1" applyAlignment="1">
      <alignment horizontal="right"/>
    </xf>
    <xf numFmtId="0" fontId="0" fillId="0" borderId="0" xfId="0" applyFill="1" applyAlignment="1">
      <alignment horizontal="right"/>
    </xf>
    <xf numFmtId="0" fontId="21" fillId="0" borderId="4" xfId="7" applyFont="1" applyFill="1" applyBorder="1" applyAlignment="1"/>
    <xf numFmtId="0" fontId="0" fillId="0" borderId="4" xfId="7" applyFont="1" applyFill="1" applyBorder="1" applyAlignment="1"/>
    <xf numFmtId="3" fontId="21" fillId="0" borderId="4" xfId="7" applyNumberFormat="1" applyFont="1" applyFill="1" applyBorder="1" applyAlignment="1">
      <alignment horizontal="right"/>
    </xf>
    <xf numFmtId="3" fontId="21" fillId="0" borderId="4" xfId="0" applyNumberFormat="1" applyFont="1" applyFill="1" applyBorder="1" applyAlignment="1">
      <alignment horizontal="right"/>
    </xf>
    <xf numFmtId="3" fontId="0" fillId="0" borderId="0" xfId="7" applyNumberFormat="1" applyFont="1" applyFill="1" applyAlignment="1">
      <alignment horizontal="right"/>
    </xf>
    <xf numFmtId="3" fontId="0" fillId="0" borderId="0" xfId="0" applyNumberFormat="1" applyFill="1" applyAlignment="1">
      <alignment horizontal="right"/>
    </xf>
    <xf numFmtId="0" fontId="0" fillId="0" borderId="0" xfId="7" applyFont="1" applyFill="1" applyAlignment="1">
      <alignment readingOrder="1"/>
    </xf>
    <xf numFmtId="3" fontId="21" fillId="0" borderId="4" xfId="7" applyNumberFormat="1" applyFont="1" applyFill="1" applyBorder="1" applyAlignment="1"/>
    <xf numFmtId="0" fontId="0" fillId="0" borderId="2" xfId="7" applyFont="1" applyFill="1" applyBorder="1" applyAlignment="1">
      <alignment readingOrder="1"/>
    </xf>
    <xf numFmtId="3" fontId="0" fillId="0" borderId="2" xfId="7" applyNumberFormat="1" applyFont="1" applyFill="1" applyBorder="1" applyAlignment="1"/>
    <xf numFmtId="0" fontId="0" fillId="0" borderId="2" xfId="0" applyFill="1" applyBorder="1"/>
    <xf numFmtId="0" fontId="22" fillId="0" borderId="0" xfId="7" applyFont="1" applyFill="1" applyAlignment="1"/>
    <xf numFmtId="0" fontId="5" fillId="0" borderId="0" xfId="3" applyFill="1"/>
    <xf numFmtId="0" fontId="19" fillId="0" borderId="0" xfId="19" applyFont="1" applyFill="1" applyAlignment="1"/>
    <xf numFmtId="0" fontId="19" fillId="0" borderId="0" xfId="20" applyFont="1"/>
    <xf numFmtId="0" fontId="21" fillId="0" borderId="0" xfId="19" applyFont="1" applyFill="1" applyAlignment="1">
      <alignment readingOrder="1"/>
    </xf>
    <xf numFmtId="0" fontId="19" fillId="0" borderId="2" xfId="19" applyFont="1" applyFill="1" applyBorder="1" applyAlignment="1"/>
    <xf numFmtId="0" fontId="21" fillId="0" borderId="2" xfId="19" applyFont="1" applyFill="1" applyBorder="1" applyAlignment="1">
      <alignment readingOrder="1"/>
    </xf>
    <xf numFmtId="0" fontId="21" fillId="0" borderId="2" xfId="19" applyFont="1" applyFill="1" applyBorder="1" applyAlignment="1">
      <alignment horizontal="right" wrapText="1"/>
    </xf>
    <xf numFmtId="0" fontId="32" fillId="0" borderId="0" xfId="20" applyFont="1"/>
    <xf numFmtId="0" fontId="21" fillId="0" borderId="4" xfId="19" applyFont="1" applyFill="1" applyBorder="1" applyAlignment="1"/>
    <xf numFmtId="0" fontId="19" fillId="0" borderId="4" xfId="19" applyFont="1" applyFill="1" applyBorder="1" applyAlignment="1"/>
    <xf numFmtId="3" fontId="11" fillId="0" borderId="4" xfId="19" applyNumberFormat="1" applyFont="1" applyFill="1" applyBorder="1" applyAlignment="1"/>
    <xf numFmtId="3" fontId="32" fillId="0" borderId="0" xfId="20" applyNumberFormat="1" applyFont="1"/>
    <xf numFmtId="3" fontId="19" fillId="0" borderId="0" xfId="20" applyNumberFormat="1" applyFont="1"/>
    <xf numFmtId="0" fontId="32" fillId="0" borderId="0" xfId="20" applyFont="1" applyFill="1"/>
    <xf numFmtId="0" fontId="19" fillId="0" borderId="0" xfId="20" applyFont="1" applyFill="1"/>
    <xf numFmtId="3" fontId="19" fillId="0" borderId="0" xfId="19" applyNumberFormat="1" applyFont="1" applyFill="1" applyAlignment="1"/>
    <xf numFmtId="0" fontId="19" fillId="0" borderId="0" xfId="19" applyFont="1" applyFill="1" applyAlignment="1">
      <alignment readingOrder="1"/>
    </xf>
    <xf numFmtId="3" fontId="21" fillId="0" borderId="4" xfId="19" applyNumberFormat="1" applyFont="1" applyFill="1" applyBorder="1" applyAlignment="1"/>
    <xf numFmtId="3" fontId="21" fillId="0" borderId="4" xfId="21" applyNumberFormat="1" applyFont="1" applyFill="1" applyBorder="1"/>
    <xf numFmtId="0" fontId="19" fillId="0" borderId="2" xfId="19" applyFont="1" applyFill="1" applyBorder="1" applyAlignment="1">
      <alignment readingOrder="1"/>
    </xf>
    <xf numFmtId="3" fontId="19" fillId="0" borderId="2" xfId="19" applyNumberFormat="1" applyFont="1" applyFill="1" applyBorder="1" applyAlignment="1"/>
    <xf numFmtId="0" fontId="5" fillId="2" borderId="0" xfId="3" applyFill="1" applyAlignment="1">
      <alignment horizontal="left"/>
    </xf>
    <xf numFmtId="0" fontId="18" fillId="3" borderId="0" xfId="7" applyFont="1" applyFill="1" applyAlignment="1">
      <alignment horizontal="left"/>
    </xf>
    <xf numFmtId="0" fontId="12" fillId="3" borderId="0" xfId="7" applyFont="1" applyFill="1" applyAlignment="1"/>
    <xf numFmtId="0" fontId="18" fillId="3" borderId="0" xfId="19" applyFont="1" applyFill="1" applyAlignment="1">
      <alignment horizontal="left"/>
    </xf>
    <xf numFmtId="0" fontId="14" fillId="3" borderId="0" xfId="19" applyFont="1" applyFill="1" applyAlignment="1"/>
    <xf numFmtId="0" fontId="0" fillId="0" borderId="5" xfId="0" applyBorder="1"/>
    <xf numFmtId="0" fontId="34" fillId="13" borderId="0" xfId="0" applyFont="1" applyFill="1" applyBorder="1" applyAlignment="1">
      <alignment vertical="center"/>
    </xf>
    <xf numFmtId="0" fontId="19" fillId="0" borderId="0" xfId="20" applyFont="1" applyBorder="1"/>
    <xf numFmtId="0" fontId="11" fillId="0" borderId="0" xfId="0" applyFont="1" applyBorder="1" applyAlignment="1">
      <alignment vertical="center" wrapText="1"/>
    </xf>
    <xf numFmtId="3" fontId="19" fillId="0" borderId="0" xfId="20" applyNumberFormat="1" applyFont="1" applyBorder="1"/>
    <xf numFmtId="0" fontId="19" fillId="0" borderId="0" xfId="0" applyFont="1" applyBorder="1" applyAlignment="1">
      <alignment horizontal="right" vertical="center" wrapText="1"/>
    </xf>
    <xf numFmtId="3" fontId="19" fillId="0" borderId="0" xfId="0" applyNumberFormat="1" applyFont="1" applyBorder="1" applyAlignment="1">
      <alignment horizontal="right" vertical="center" wrapText="1"/>
    </xf>
    <xf numFmtId="3" fontId="21" fillId="0" borderId="0" xfId="0" applyNumberFormat="1" applyFont="1" applyBorder="1" applyAlignment="1">
      <alignment horizontal="right" vertical="center" wrapText="1"/>
    </xf>
    <xf numFmtId="8" fontId="21" fillId="0" borderId="0" xfId="0" applyNumberFormat="1" applyFont="1" applyBorder="1" applyAlignment="1">
      <alignment horizontal="right" vertical="center" wrapText="1"/>
    </xf>
    <xf numFmtId="8" fontId="21" fillId="0" borderId="0" xfId="0" applyNumberFormat="1" applyFont="1" applyBorder="1" applyAlignment="1">
      <alignment horizontal="right" vertical="center"/>
    </xf>
    <xf numFmtId="3" fontId="19" fillId="0" borderId="0" xfId="19" applyNumberFormat="1" applyFont="1" applyFill="1" applyBorder="1" applyAlignment="1"/>
    <xf numFmtId="0" fontId="19" fillId="0" borderId="0" xfId="19" applyFont="1" applyFill="1" applyBorder="1" applyAlignment="1">
      <alignment readingOrder="1"/>
    </xf>
    <xf numFmtId="0" fontId="19" fillId="3" borderId="0" xfId="20" applyFont="1" applyFill="1" applyBorder="1"/>
    <xf numFmtId="0" fontId="34" fillId="3" borderId="0" xfId="0" applyFont="1" applyFill="1" applyBorder="1" applyAlignment="1">
      <alignment vertical="center"/>
    </xf>
    <xf numFmtId="0" fontId="19" fillId="0" borderId="1" xfId="20" applyFont="1" applyBorder="1"/>
    <xf numFmtId="0" fontId="35" fillId="0" borderId="1" xfId="0" applyFont="1" applyBorder="1" applyAlignment="1">
      <alignment vertical="center"/>
    </xf>
    <xf numFmtId="0" fontId="21" fillId="0" borderId="1" xfId="0" applyFont="1" applyBorder="1" applyAlignment="1">
      <alignment vertical="center" wrapText="1"/>
    </xf>
    <xf numFmtId="0" fontId="10" fillId="0" borderId="1" xfId="0" applyFont="1" applyBorder="1" applyAlignment="1">
      <alignment vertical="center" wrapText="1"/>
    </xf>
    <xf numFmtId="3" fontId="19" fillId="0" borderId="1" xfId="0" applyNumberFormat="1" applyFont="1" applyBorder="1" applyAlignment="1">
      <alignment horizontal="right" vertical="center" wrapText="1"/>
    </xf>
    <xf numFmtId="0" fontId="19" fillId="0" borderId="6" xfId="20" applyFont="1" applyBorder="1"/>
    <xf numFmtId="0" fontId="11" fillId="0" borderId="6" xfId="0" applyFont="1" applyBorder="1" applyAlignment="1">
      <alignment horizontal="right" vertical="center" wrapText="1"/>
    </xf>
    <xf numFmtId="0" fontId="11" fillId="0" borderId="6" xfId="0" applyFont="1" applyBorder="1" applyAlignment="1">
      <alignment vertical="center" wrapText="1"/>
    </xf>
    <xf numFmtId="169" fontId="21" fillId="0" borderId="6" xfId="5" applyNumberFormat="1" applyFont="1" applyBorder="1" applyAlignment="1">
      <alignment horizontal="right" vertical="center" wrapText="1"/>
    </xf>
    <xf numFmtId="170" fontId="21" fillId="0" borderId="6" xfId="5" applyNumberFormat="1" applyFont="1" applyBorder="1" applyAlignment="1">
      <alignment horizontal="right" vertical="center" wrapText="1"/>
    </xf>
    <xf numFmtId="170" fontId="19" fillId="0" borderId="0" xfId="0" applyNumberFormat="1" applyFont="1" applyBorder="1" applyAlignment="1">
      <alignment horizontal="right" vertical="center" wrapText="1"/>
    </xf>
    <xf numFmtId="170" fontId="19" fillId="0" borderId="1" xfId="0" applyNumberFormat="1" applyFont="1" applyBorder="1" applyAlignment="1">
      <alignment horizontal="right" vertical="center" wrapText="1"/>
    </xf>
    <xf numFmtId="169" fontId="11" fillId="0" borderId="6" xfId="5" applyNumberFormat="1" applyFont="1" applyBorder="1" applyAlignment="1">
      <alignment vertical="center" wrapText="1"/>
    </xf>
    <xf numFmtId="3" fontId="21" fillId="0" borderId="6" xfId="0" applyNumberFormat="1" applyFont="1" applyBorder="1" applyAlignment="1">
      <alignment horizontal="right" vertical="center" wrapText="1"/>
    </xf>
    <xf numFmtId="170" fontId="21" fillId="0" borderId="6" xfId="0" applyNumberFormat="1" applyFont="1" applyBorder="1" applyAlignment="1">
      <alignment horizontal="right" vertical="center" wrapText="1"/>
    </xf>
    <xf numFmtId="0" fontId="3" fillId="0" borderId="5" xfId="0" applyFont="1" applyBorder="1"/>
    <xf numFmtId="0" fontId="37" fillId="0" borderId="5" xfId="0" applyFont="1" applyBorder="1" applyAlignment="1">
      <alignment horizontal="center" vertical="center"/>
    </xf>
    <xf numFmtId="0" fontId="37" fillId="0" borderId="5" xfId="0" applyFont="1" applyBorder="1" applyAlignment="1">
      <alignment horizontal="center" vertical="center" wrapText="1"/>
    </xf>
    <xf numFmtId="0" fontId="3" fillId="0" borderId="0" xfId="0" applyFont="1" applyBorder="1"/>
    <xf numFmtId="0" fontId="37" fillId="0" borderId="0" xfId="0" applyFont="1" applyBorder="1"/>
    <xf numFmtId="171" fontId="37" fillId="0" borderId="0" xfId="0" applyNumberFormat="1" applyFont="1" applyBorder="1"/>
    <xf numFmtId="0" fontId="37" fillId="0" borderId="6" xfId="0" applyFont="1" applyBorder="1" applyAlignment="1">
      <alignment horizontal="left"/>
    </xf>
    <xf numFmtId="169" fontId="37" fillId="0" borderId="6" xfId="2" applyNumberFormat="1" applyFont="1" applyBorder="1"/>
    <xf numFmtId="171" fontId="37" fillId="0" borderId="6" xfId="0" applyNumberFormat="1" applyFont="1" applyBorder="1"/>
    <xf numFmtId="0" fontId="3" fillId="0" borderId="0" xfId="0" applyFont="1" applyAlignment="1">
      <alignment horizontal="left" indent="1"/>
    </xf>
    <xf numFmtId="169" fontId="3" fillId="0" borderId="0" xfId="2" applyNumberFormat="1" applyFont="1"/>
    <xf numFmtId="171" fontId="3" fillId="0" borderId="0" xfId="0" applyNumberFormat="1" applyFont="1"/>
    <xf numFmtId="0" fontId="3" fillId="0" borderId="0" xfId="0" applyFont="1"/>
    <xf numFmtId="169" fontId="37" fillId="0" borderId="6" xfId="2" applyNumberFormat="1" applyFont="1" applyBorder="1" applyAlignment="1">
      <alignment horizontal="left" vertical="center"/>
    </xf>
    <xf numFmtId="169" fontId="37" fillId="0" borderId="6" xfId="2" applyNumberFormat="1" applyFont="1" applyBorder="1" applyAlignment="1">
      <alignment horizontal="right" vertical="center"/>
    </xf>
    <xf numFmtId="171" fontId="37" fillId="0" borderId="6" xfId="0" applyNumberFormat="1" applyFont="1" applyBorder="1" applyAlignment="1">
      <alignment horizontal="right" vertical="center"/>
    </xf>
    <xf numFmtId="165" fontId="3" fillId="0" borderId="0" xfId="7" applyNumberFormat="1" applyFont="1" applyFill="1" applyAlignment="1"/>
    <xf numFmtId="49" fontId="3" fillId="0" borderId="0" xfId="7" applyNumberFormat="1" applyFont="1" applyFill="1" applyAlignment="1">
      <alignment horizontal="right"/>
    </xf>
    <xf numFmtId="164" fontId="3" fillId="0" borderId="5" xfId="2" applyFont="1" applyBorder="1"/>
    <xf numFmtId="171" fontId="3" fillId="0" borderId="5" xfId="0" applyNumberFormat="1" applyFont="1" applyBorder="1"/>
    <xf numFmtId="0" fontId="10" fillId="0" borderId="0" xfId="0" applyFont="1" applyAlignment="1">
      <alignment vertical="center"/>
    </xf>
    <xf numFmtId="0" fontId="3" fillId="0" borderId="0" xfId="0" applyFont="1" applyAlignment="1">
      <alignment vertical="center"/>
    </xf>
    <xf numFmtId="0" fontId="0" fillId="0" borderId="0" xfId="0" applyAlignment="1">
      <alignment wrapText="1"/>
    </xf>
    <xf numFmtId="172" fontId="3" fillId="0" borderId="0" xfId="2" applyNumberFormat="1" applyFont="1"/>
    <xf numFmtId="0" fontId="37" fillId="0" borderId="7" xfId="0" applyFont="1" applyBorder="1"/>
    <xf numFmtId="172" fontId="37" fillId="0" borderId="7" xfId="2" applyNumberFormat="1" applyFont="1" applyBorder="1"/>
    <xf numFmtId="169" fontId="37" fillId="0" borderId="7" xfId="2" applyNumberFormat="1" applyFont="1" applyBorder="1"/>
    <xf numFmtId="0" fontId="40" fillId="0" borderId="0" xfId="0" applyFont="1"/>
    <xf numFmtId="0" fontId="33" fillId="0" borderId="0" xfId="0" applyFont="1"/>
    <xf numFmtId="172" fontId="0" fillId="0" borderId="0" xfId="0" applyNumberFormat="1"/>
    <xf numFmtId="169" fontId="0" fillId="0" borderId="0" xfId="0" applyNumberFormat="1"/>
    <xf numFmtId="0" fontId="33" fillId="0" borderId="0" xfId="0" applyFont="1" applyAlignment="1">
      <alignment vertical="center"/>
    </xf>
    <xf numFmtId="0" fontId="3" fillId="0" borderId="1" xfId="0" applyFont="1" applyBorder="1"/>
    <xf numFmtId="169" fontId="3" fillId="0" borderId="1" xfId="2" applyNumberFormat="1" applyFont="1" applyBorder="1"/>
    <xf numFmtId="172" fontId="3" fillId="0" borderId="1" xfId="2" applyNumberFormat="1" applyFont="1" applyBorder="1"/>
    <xf numFmtId="0" fontId="37" fillId="0" borderId="5" xfId="0" applyFont="1" applyBorder="1"/>
    <xf numFmtId="169" fontId="37" fillId="0" borderId="5" xfId="2" applyNumberFormat="1" applyFont="1" applyBorder="1"/>
    <xf numFmtId="172" fontId="37" fillId="0" borderId="5" xfId="2" applyNumberFormat="1" applyFont="1" applyBorder="1"/>
    <xf numFmtId="0" fontId="33" fillId="0" borderId="0" xfId="0" applyFont="1" applyAlignment="1"/>
    <xf numFmtId="173" fontId="37" fillId="0" borderId="6" xfId="0" applyNumberFormat="1" applyFont="1" applyBorder="1"/>
    <xf numFmtId="171" fontId="37" fillId="0" borderId="6" xfId="0" applyNumberFormat="1" applyFont="1" applyBorder="1" applyAlignment="1">
      <alignment horizontal="right"/>
    </xf>
    <xf numFmtId="173" fontId="3" fillId="0" borderId="0" xfId="0" applyNumberFormat="1" applyFont="1"/>
    <xf numFmtId="171" fontId="3" fillId="0" borderId="0" xfId="0" applyNumberFormat="1" applyFont="1" applyAlignment="1">
      <alignment horizontal="right"/>
    </xf>
    <xf numFmtId="172" fontId="37" fillId="0" borderId="6" xfId="2" applyNumberFormat="1" applyFont="1" applyBorder="1" applyAlignment="1">
      <alignment horizontal="right"/>
    </xf>
    <xf numFmtId="0" fontId="37" fillId="0" borderId="6" xfId="0" applyFont="1" applyBorder="1" applyAlignment="1">
      <alignment horizontal="right"/>
    </xf>
    <xf numFmtId="0" fontId="3" fillId="0" borderId="0" xfId="0" quotePrefix="1" applyFont="1" applyAlignment="1">
      <alignment horizontal="right"/>
    </xf>
    <xf numFmtId="0" fontId="0" fillId="0" borderId="0" xfId="0" applyAlignment="1">
      <alignment horizontal="left"/>
    </xf>
    <xf numFmtId="15" fontId="9" fillId="2" borderId="0" xfId="0" applyNumberFormat="1" applyFont="1" applyFill="1" applyBorder="1" applyAlignment="1">
      <alignment horizontal="left"/>
    </xf>
    <xf numFmtId="0" fontId="10" fillId="0" borderId="0" xfId="0" applyFont="1" applyBorder="1" applyAlignment="1">
      <alignment vertical="center" wrapText="1"/>
    </xf>
    <xf numFmtId="9" fontId="3" fillId="0" borderId="0" xfId="6" applyNumberFormat="1" applyFont="1"/>
    <xf numFmtId="9" fontId="37" fillId="0" borderId="7" xfId="6" applyNumberFormat="1" applyFont="1" applyBorder="1"/>
    <xf numFmtId="169" fontId="3" fillId="0" borderId="0" xfId="2" applyNumberFormat="1" applyFont="1" applyAlignment="1">
      <alignment horizontal="right"/>
    </xf>
    <xf numFmtId="173" fontId="3" fillId="0" borderId="0" xfId="0" applyNumberFormat="1" applyFont="1" applyAlignment="1">
      <alignment horizontal="right"/>
    </xf>
    <xf numFmtId="3" fontId="21" fillId="0" borderId="4" xfId="5" applyNumberFormat="1" applyFont="1" applyFill="1" applyBorder="1"/>
    <xf numFmtId="0" fontId="3" fillId="2" borderId="0" xfId="0" applyFont="1" applyFill="1" applyAlignment="1">
      <alignment horizontal="left" wrapText="1"/>
    </xf>
    <xf numFmtId="0" fontId="10" fillId="0" borderId="0" xfId="0" applyFont="1" applyAlignment="1">
      <alignment horizontal="left" vertical="center" wrapText="1"/>
    </xf>
    <xf numFmtId="0" fontId="0" fillId="0" borderId="0" xfId="0" applyFill="1" applyAlignment="1">
      <alignment wrapText="1"/>
    </xf>
    <xf numFmtId="0" fontId="10" fillId="0" borderId="0" xfId="0" applyFont="1" applyBorder="1" applyAlignment="1">
      <alignment vertical="center" wrapText="1"/>
    </xf>
    <xf numFmtId="0" fontId="19" fillId="11" borderId="0" xfId="20" applyFont="1" applyFill="1" applyAlignment="1">
      <alignment vertical="center" wrapText="1"/>
    </xf>
    <xf numFmtId="0" fontId="3" fillId="0" borderId="0" xfId="0" applyFont="1" applyAlignment="1">
      <alignment horizontal="left" vertical="center" wrapText="1"/>
    </xf>
    <xf numFmtId="0" fontId="3" fillId="0" borderId="0" xfId="0" applyFont="1" applyAlignment="1">
      <alignment horizontal="left" wrapText="1"/>
    </xf>
    <xf numFmtId="0" fontId="10" fillId="0" borderId="0" xfId="0" applyFont="1" applyAlignment="1">
      <alignment horizontal="left" vertical="top" wrapText="1"/>
    </xf>
  </cellXfs>
  <cellStyles count="23">
    <cellStyle name="%" xfId="7"/>
    <cellStyle name="% 2" xfId="19"/>
    <cellStyle name="cf1" xfId="22"/>
    <cellStyle name="Comma" xfId="5" builtinId="3"/>
    <cellStyle name="Comma 2" xfId="2"/>
    <cellStyle name="Comma 3" xfId="21"/>
    <cellStyle name="Currency 2" xfId="8"/>
    <cellStyle name="DONE" xfId="9"/>
    <cellStyle name="Euro" xfId="10"/>
    <cellStyle name="Hyperlink" xfId="3" builtinId="8"/>
    <cellStyle name="Hyperlink 2" xfId="11"/>
    <cellStyle name="I'm here now" xfId="12"/>
    <cellStyle name="Later" xfId="13"/>
    <cellStyle name="Manual" xfId="14"/>
    <cellStyle name="Normal" xfId="0" builtinId="0"/>
    <cellStyle name="Normal 2" xfId="1"/>
    <cellStyle name="Normal 3" xfId="4"/>
    <cellStyle name="Normal 4" xfId="20"/>
    <cellStyle name="Percent" xfId="6" builtinId="5"/>
    <cellStyle name="Rowcount" xfId="15"/>
    <cellStyle name="SPSS" xfId="16"/>
    <cellStyle name="Syntax" xfId="17"/>
    <cellStyle name="TSQL" xfId="18"/>
  </cellStyles>
  <dxfs count="21">
    <dxf>
      <font>
        <strike val="0"/>
        <outline val="0"/>
        <shadow val="0"/>
        <u val="none"/>
        <sz val="10"/>
        <color theme="1"/>
        <name val="Arial"/>
        <scheme val="none"/>
      </font>
      <numFmt numFmtId="171" formatCode="#,##0.00,,"/>
    </dxf>
    <dxf>
      <font>
        <strike val="0"/>
        <outline val="0"/>
        <shadow val="0"/>
        <u val="none"/>
        <sz val="10"/>
        <color theme="1"/>
        <name val="Arial"/>
        <scheme val="none"/>
      </font>
      <numFmt numFmtId="171"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1" formatCode="#,##0.00,,"/>
    </dxf>
    <dxf>
      <font>
        <strike val="0"/>
        <outline val="0"/>
        <shadow val="0"/>
        <u val="none"/>
        <sz val="10"/>
        <color theme="1"/>
        <name val="Arial"/>
        <scheme val="none"/>
      </font>
      <numFmt numFmtId="171"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rgb="FF000000"/>
        <name val="Arial"/>
        <scheme val="none"/>
      </font>
    </dxf>
    <dxf>
      <font>
        <strike val="0"/>
        <outline val="0"/>
        <shadow val="0"/>
        <u val="none"/>
        <sz val="10"/>
        <color theme="1"/>
        <name val="Arial"/>
        <scheme val="none"/>
      </font>
    </dxf>
    <dxf>
      <font>
        <strike val="0"/>
        <outline val="0"/>
        <shadow val="0"/>
        <u val="none"/>
        <sz val="10"/>
        <color theme="1"/>
        <name val="Arial"/>
        <scheme val="none"/>
      </font>
      <numFmt numFmtId="171" formatCode="#,##0.00,,"/>
    </dxf>
    <dxf>
      <font>
        <strike val="0"/>
        <outline val="0"/>
        <shadow val="0"/>
        <u val="none"/>
        <sz val="10"/>
        <color theme="1"/>
        <name val="Arial"/>
        <scheme val="none"/>
      </font>
      <numFmt numFmtId="171" formatCode="#,##0.00,,"/>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strike val="0"/>
        <outline val="0"/>
        <shadow val="0"/>
        <u val="none"/>
        <sz val="10"/>
        <color theme="1"/>
        <name val="Arial"/>
        <scheme val="none"/>
      </font>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009999"/>
      <color rgb="FF00D1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18</xdr:row>
      <xdr:rowOff>0</xdr:rowOff>
    </xdr:from>
    <xdr:to>
      <xdr:col>12</xdr:col>
      <xdr:colOff>304800</xdr:colOff>
      <xdr:row>19</xdr:row>
      <xdr:rowOff>104775</xdr:rowOff>
    </xdr:to>
    <xdr:sp macro="" textlink="">
      <xdr:nvSpPr>
        <xdr:cNvPr id="2049" name="AutoShape 1" descr="Image result for dclg"/>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63</xdr:row>
      <xdr:rowOff>95250</xdr:rowOff>
    </xdr:from>
    <xdr:to>
      <xdr:col>13</xdr:col>
      <xdr:colOff>238125</xdr:colOff>
      <xdr:row>63</xdr:row>
      <xdr:rowOff>95250</xdr:rowOff>
    </xdr:to>
    <xdr:sp macro="" textlink="">
      <xdr:nvSpPr>
        <xdr:cNvPr id="2051" name="Line 3"/>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sktop21.dclg.gov.uk\DCLGDFS\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sktop21.dclg.gov.uk\DCLGDFS\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ktop21.dclg.gov.uk\DCLGDFS\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alculations_Table%201%20-%20HtB%20EL%20quarterly%20by%20LA%20Engla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_Table_1"/>
      <sheetName val="SourceData (quarterly)"/>
      <sheetName val="SourceData (totals)"/>
      <sheetName val="LA_Table_1 (OLD)"/>
      <sheetName val="Comparison"/>
      <sheetName val="LA_Table_1 (CHECK)"/>
    </sheetNames>
    <sheetDataSet>
      <sheetData sheetId="0"/>
      <sheetData sheetId="1">
        <row r="2">
          <cell r="A2" t="str">
            <v>E06000001</v>
          </cell>
          <cell r="B2" t="str">
            <v>Hartlepool</v>
          </cell>
          <cell r="C2">
            <v>8</v>
          </cell>
          <cell r="D2">
            <v>16</v>
          </cell>
          <cell r="E2">
            <v>13</v>
          </cell>
          <cell r="F2">
            <v>13</v>
          </cell>
          <cell r="G2">
            <v>35</v>
          </cell>
          <cell r="H2">
            <v>24</v>
          </cell>
          <cell r="I2">
            <v>41</v>
          </cell>
          <cell r="J2">
            <v>14</v>
          </cell>
          <cell r="K2">
            <v>29</v>
          </cell>
          <cell r="L2">
            <v>50</v>
          </cell>
          <cell r="M2">
            <v>50</v>
          </cell>
          <cell r="N2">
            <v>24</v>
          </cell>
          <cell r="O2">
            <v>317</v>
          </cell>
          <cell r="P2">
            <v>226957</v>
          </cell>
          <cell r="Q2">
            <v>494452</v>
          </cell>
          <cell r="R2">
            <v>386147</v>
          </cell>
          <cell r="S2">
            <v>350084</v>
          </cell>
          <cell r="T2">
            <v>1011935</v>
          </cell>
          <cell r="U2">
            <v>722736</v>
          </cell>
          <cell r="V2">
            <v>1181299</v>
          </cell>
          <cell r="W2">
            <v>403480</v>
          </cell>
          <cell r="X2">
            <v>843902</v>
          </cell>
          <cell r="Y2">
            <v>1525179</v>
          </cell>
          <cell r="Z2">
            <v>1542629</v>
          </cell>
          <cell r="AA2">
            <v>692083</v>
          </cell>
          <cell r="AB2">
            <v>9380883</v>
          </cell>
        </row>
        <row r="3">
          <cell r="A3" t="str">
            <v>E06000002</v>
          </cell>
          <cell r="B3" t="str">
            <v>Middlesbrough</v>
          </cell>
          <cell r="C3">
            <v>8</v>
          </cell>
          <cell r="D3">
            <v>2</v>
          </cell>
          <cell r="E3">
            <v>21</v>
          </cell>
          <cell r="F3">
            <v>24</v>
          </cell>
          <cell r="G3">
            <v>44</v>
          </cell>
          <cell r="H3">
            <v>23</v>
          </cell>
          <cell r="I3">
            <v>38</v>
          </cell>
          <cell r="J3">
            <v>24</v>
          </cell>
          <cell r="K3">
            <v>44</v>
          </cell>
          <cell r="L3">
            <v>36</v>
          </cell>
          <cell r="M3">
            <v>52</v>
          </cell>
          <cell r="N3">
            <v>36</v>
          </cell>
          <cell r="O3">
            <v>352</v>
          </cell>
          <cell r="P3">
            <v>217930</v>
          </cell>
          <cell r="Q3">
            <v>51989</v>
          </cell>
          <cell r="R3">
            <v>578322</v>
          </cell>
          <cell r="S3">
            <v>738007</v>
          </cell>
          <cell r="T3">
            <v>1292178</v>
          </cell>
          <cell r="U3">
            <v>784547</v>
          </cell>
          <cell r="V3">
            <v>1309348</v>
          </cell>
          <cell r="W3">
            <v>993955</v>
          </cell>
          <cell r="X3">
            <v>1416670</v>
          </cell>
          <cell r="Y3">
            <v>1292688</v>
          </cell>
          <cell r="Z3">
            <v>1928979</v>
          </cell>
          <cell r="AA3">
            <v>1458541</v>
          </cell>
          <cell r="AB3">
            <v>12063154</v>
          </cell>
        </row>
        <row r="4">
          <cell r="A4" t="str">
            <v>E06000003</v>
          </cell>
          <cell r="B4" t="str">
            <v>Redcar and Cleveland</v>
          </cell>
          <cell r="C4">
            <v>2</v>
          </cell>
          <cell r="D4">
            <v>25</v>
          </cell>
          <cell r="E4">
            <v>31</v>
          </cell>
          <cell r="F4">
            <v>12</v>
          </cell>
          <cell r="G4">
            <v>24</v>
          </cell>
          <cell r="H4">
            <v>27</v>
          </cell>
          <cell r="I4">
            <v>30</v>
          </cell>
          <cell r="J4">
            <v>27</v>
          </cell>
          <cell r="K4">
            <v>30</v>
          </cell>
          <cell r="L4">
            <v>25</v>
          </cell>
          <cell r="M4">
            <v>29</v>
          </cell>
          <cell r="N4">
            <v>40</v>
          </cell>
          <cell r="O4">
            <v>302</v>
          </cell>
          <cell r="P4">
            <v>75980</v>
          </cell>
          <cell r="Q4">
            <v>781083</v>
          </cell>
          <cell r="R4">
            <v>926838</v>
          </cell>
          <cell r="S4">
            <v>326143</v>
          </cell>
          <cell r="T4">
            <v>677996</v>
          </cell>
          <cell r="U4">
            <v>693510</v>
          </cell>
          <cell r="V4">
            <v>809381</v>
          </cell>
          <cell r="W4">
            <v>769256</v>
          </cell>
          <cell r="X4">
            <v>800025</v>
          </cell>
          <cell r="Y4">
            <v>826305</v>
          </cell>
          <cell r="Z4">
            <v>927237</v>
          </cell>
          <cell r="AA4">
            <v>1312589</v>
          </cell>
          <cell r="AB4">
            <v>8926343</v>
          </cell>
        </row>
        <row r="5">
          <cell r="A5" t="str">
            <v>E06000004</v>
          </cell>
          <cell r="B5" t="str">
            <v>Stockton-on-Tees</v>
          </cell>
          <cell r="C5">
            <v>23</v>
          </cell>
          <cell r="D5">
            <v>38</v>
          </cell>
          <cell r="E5">
            <v>87</v>
          </cell>
          <cell r="F5">
            <v>44</v>
          </cell>
          <cell r="G5">
            <v>69</v>
          </cell>
          <cell r="H5">
            <v>58</v>
          </cell>
          <cell r="I5">
            <v>68</v>
          </cell>
          <cell r="J5">
            <v>28</v>
          </cell>
          <cell r="K5">
            <v>72</v>
          </cell>
          <cell r="L5">
            <v>43</v>
          </cell>
          <cell r="M5">
            <v>78</v>
          </cell>
          <cell r="N5">
            <v>38</v>
          </cell>
          <cell r="O5">
            <v>646</v>
          </cell>
          <cell r="P5">
            <v>694102</v>
          </cell>
          <cell r="Q5">
            <v>1028347</v>
          </cell>
          <cell r="R5">
            <v>2839598</v>
          </cell>
          <cell r="S5">
            <v>1148000</v>
          </cell>
          <cell r="T5">
            <v>2199004</v>
          </cell>
          <cell r="U5">
            <v>1730293</v>
          </cell>
          <cell r="V5">
            <v>2010663</v>
          </cell>
          <cell r="W5">
            <v>813530</v>
          </cell>
          <cell r="X5">
            <v>2177082</v>
          </cell>
          <cell r="Y5">
            <v>1410363</v>
          </cell>
          <cell r="Z5">
            <v>2510792</v>
          </cell>
          <cell r="AA5">
            <v>1201157</v>
          </cell>
          <cell r="AB5">
            <v>19762931</v>
          </cell>
        </row>
        <row r="6">
          <cell r="A6" t="str">
            <v>E06000005</v>
          </cell>
          <cell r="B6" t="str">
            <v>Darlington</v>
          </cell>
          <cell r="C6">
            <v>2</v>
          </cell>
          <cell r="D6">
            <v>1</v>
          </cell>
          <cell r="E6">
            <v>7</v>
          </cell>
          <cell r="F6">
            <v>12</v>
          </cell>
          <cell r="G6">
            <v>10</v>
          </cell>
          <cell r="H6">
            <v>8</v>
          </cell>
          <cell r="I6">
            <v>29</v>
          </cell>
          <cell r="J6">
            <v>24</v>
          </cell>
          <cell r="K6">
            <v>28</v>
          </cell>
          <cell r="L6">
            <v>25</v>
          </cell>
          <cell r="M6">
            <v>27</v>
          </cell>
          <cell r="N6">
            <v>25</v>
          </cell>
          <cell r="O6">
            <v>198</v>
          </cell>
          <cell r="P6">
            <v>50000</v>
          </cell>
          <cell r="Q6">
            <v>23990</v>
          </cell>
          <cell r="R6">
            <v>258757</v>
          </cell>
          <cell r="S6">
            <v>400953</v>
          </cell>
          <cell r="T6">
            <v>344787</v>
          </cell>
          <cell r="U6">
            <v>267107</v>
          </cell>
          <cell r="V6">
            <v>896113</v>
          </cell>
          <cell r="W6">
            <v>722270</v>
          </cell>
          <cell r="X6">
            <v>846630</v>
          </cell>
          <cell r="Y6">
            <v>828578</v>
          </cell>
          <cell r="Z6">
            <v>867948</v>
          </cell>
          <cell r="AA6">
            <v>760658</v>
          </cell>
          <cell r="AB6">
            <v>6267791</v>
          </cell>
        </row>
        <row r="7">
          <cell r="A7" t="str">
            <v>E06000006</v>
          </cell>
          <cell r="B7" t="str">
            <v>Halton</v>
          </cell>
          <cell r="C7">
            <v>5</v>
          </cell>
          <cell r="D7">
            <v>15</v>
          </cell>
          <cell r="E7">
            <v>19</v>
          </cell>
          <cell r="F7">
            <v>27</v>
          </cell>
          <cell r="G7">
            <v>30</v>
          </cell>
          <cell r="H7">
            <v>17</v>
          </cell>
          <cell r="I7">
            <v>22</v>
          </cell>
          <cell r="J7">
            <v>22</v>
          </cell>
          <cell r="K7">
            <v>32</v>
          </cell>
          <cell r="L7">
            <v>17</v>
          </cell>
          <cell r="M7">
            <v>36</v>
          </cell>
          <cell r="N7">
            <v>29</v>
          </cell>
          <cell r="O7">
            <v>271</v>
          </cell>
          <cell r="P7">
            <v>217786</v>
          </cell>
          <cell r="Q7">
            <v>575064</v>
          </cell>
          <cell r="R7">
            <v>669592</v>
          </cell>
          <cell r="S7">
            <v>1197155</v>
          </cell>
          <cell r="T7">
            <v>1253486</v>
          </cell>
          <cell r="U7">
            <v>594365</v>
          </cell>
          <cell r="V7">
            <v>926452</v>
          </cell>
          <cell r="W7">
            <v>848619</v>
          </cell>
          <cell r="X7">
            <v>1383057</v>
          </cell>
          <cell r="Y7">
            <v>649282</v>
          </cell>
          <cell r="Z7">
            <v>1482532</v>
          </cell>
          <cell r="AA7">
            <v>1402632</v>
          </cell>
          <cell r="AB7">
            <v>11200022</v>
          </cell>
        </row>
        <row r="8">
          <cell r="A8" t="str">
            <v>E06000007</v>
          </cell>
          <cell r="B8" t="str">
            <v>Warrington</v>
          </cell>
          <cell r="C8">
            <v>18</v>
          </cell>
          <cell r="D8">
            <v>18</v>
          </cell>
          <cell r="E8">
            <v>45</v>
          </cell>
          <cell r="F8">
            <v>23</v>
          </cell>
          <cell r="G8">
            <v>54</v>
          </cell>
          <cell r="H8">
            <v>26</v>
          </cell>
          <cell r="I8">
            <v>46</v>
          </cell>
          <cell r="J8">
            <v>41</v>
          </cell>
          <cell r="K8">
            <v>65</v>
          </cell>
          <cell r="L8">
            <v>28</v>
          </cell>
          <cell r="M8">
            <v>55</v>
          </cell>
          <cell r="N8">
            <v>38</v>
          </cell>
          <cell r="O8">
            <v>457</v>
          </cell>
          <cell r="P8">
            <v>506940</v>
          </cell>
          <cell r="Q8">
            <v>715894</v>
          </cell>
          <cell r="R8">
            <v>1493960</v>
          </cell>
          <cell r="S8">
            <v>922414</v>
          </cell>
          <cell r="T8">
            <v>1905955</v>
          </cell>
          <cell r="U8">
            <v>1140692</v>
          </cell>
          <cell r="V8">
            <v>1558989</v>
          </cell>
          <cell r="W8">
            <v>1699716</v>
          </cell>
          <cell r="X8">
            <v>2507434</v>
          </cell>
          <cell r="Y8">
            <v>1215334</v>
          </cell>
          <cell r="Z8">
            <v>2140607</v>
          </cell>
          <cell r="AA8">
            <v>1865277</v>
          </cell>
          <cell r="AB8">
            <v>17673212</v>
          </cell>
        </row>
        <row r="9">
          <cell r="A9" t="str">
            <v>E06000008</v>
          </cell>
          <cell r="B9" t="str">
            <v>Blackburn with Darwen</v>
          </cell>
          <cell r="C9">
            <v>7</v>
          </cell>
          <cell r="D9">
            <v>6</v>
          </cell>
          <cell r="E9">
            <v>24</v>
          </cell>
          <cell r="F9">
            <v>6</v>
          </cell>
          <cell r="G9">
            <v>21</v>
          </cell>
          <cell r="H9">
            <v>8</v>
          </cell>
          <cell r="I9">
            <v>14</v>
          </cell>
          <cell r="J9">
            <v>2</v>
          </cell>
          <cell r="K9">
            <v>14</v>
          </cell>
          <cell r="L9">
            <v>4</v>
          </cell>
          <cell r="M9">
            <v>1</v>
          </cell>
          <cell r="N9">
            <v>1</v>
          </cell>
          <cell r="O9">
            <v>108</v>
          </cell>
          <cell r="P9">
            <v>178175</v>
          </cell>
          <cell r="Q9">
            <v>146594</v>
          </cell>
          <cell r="R9">
            <v>616846</v>
          </cell>
          <cell r="S9">
            <v>139786</v>
          </cell>
          <cell r="T9">
            <v>517078</v>
          </cell>
          <cell r="U9">
            <v>216185</v>
          </cell>
          <cell r="V9">
            <v>401388</v>
          </cell>
          <cell r="W9">
            <v>57398</v>
          </cell>
          <cell r="X9">
            <v>418389</v>
          </cell>
          <cell r="Y9">
            <v>109196</v>
          </cell>
          <cell r="Z9">
            <v>25000</v>
          </cell>
          <cell r="AA9">
            <v>25500</v>
          </cell>
          <cell r="AB9">
            <v>2851535</v>
          </cell>
        </row>
        <row r="10">
          <cell r="A10" t="str">
            <v>E06000009</v>
          </cell>
          <cell r="B10" t="str">
            <v>Blackpool</v>
          </cell>
          <cell r="C10">
            <v>0</v>
          </cell>
          <cell r="D10">
            <v>0</v>
          </cell>
          <cell r="E10">
            <v>0</v>
          </cell>
          <cell r="F10">
            <v>0</v>
          </cell>
          <cell r="G10">
            <v>8</v>
          </cell>
          <cell r="H10">
            <v>2</v>
          </cell>
          <cell r="I10">
            <v>6</v>
          </cell>
          <cell r="J10">
            <v>6</v>
          </cell>
          <cell r="K10">
            <v>7</v>
          </cell>
          <cell r="L10">
            <v>4</v>
          </cell>
          <cell r="M10">
            <v>20</v>
          </cell>
          <cell r="N10">
            <v>9</v>
          </cell>
          <cell r="O10">
            <v>62</v>
          </cell>
          <cell r="P10">
            <v>0</v>
          </cell>
          <cell r="Q10">
            <v>0</v>
          </cell>
          <cell r="R10">
            <v>0</v>
          </cell>
          <cell r="S10">
            <v>0</v>
          </cell>
          <cell r="T10">
            <v>314750</v>
          </cell>
          <cell r="U10">
            <v>63980</v>
          </cell>
          <cell r="V10">
            <v>217869</v>
          </cell>
          <cell r="W10">
            <v>203790</v>
          </cell>
          <cell r="X10">
            <v>222588</v>
          </cell>
          <cell r="Y10">
            <v>137199</v>
          </cell>
          <cell r="Z10">
            <v>515400</v>
          </cell>
          <cell r="AA10">
            <v>259422</v>
          </cell>
          <cell r="AB10">
            <v>1934998</v>
          </cell>
        </row>
        <row r="11">
          <cell r="A11" t="str">
            <v>E06000010</v>
          </cell>
          <cell r="B11" t="str">
            <v>Kingston upon Hull, City of</v>
          </cell>
          <cell r="C11">
            <v>36</v>
          </cell>
          <cell r="D11">
            <v>40</v>
          </cell>
          <cell r="E11">
            <v>67</v>
          </cell>
          <cell r="F11">
            <v>79</v>
          </cell>
          <cell r="G11">
            <v>87</v>
          </cell>
          <cell r="H11">
            <v>65</v>
          </cell>
          <cell r="I11">
            <v>80</v>
          </cell>
          <cell r="J11">
            <v>41</v>
          </cell>
          <cell r="K11">
            <v>71</v>
          </cell>
          <cell r="L11">
            <v>60</v>
          </cell>
          <cell r="M11">
            <v>102</v>
          </cell>
          <cell r="N11">
            <v>62</v>
          </cell>
          <cell r="O11">
            <v>790</v>
          </cell>
          <cell r="P11">
            <v>899113</v>
          </cell>
          <cell r="Q11">
            <v>1139559</v>
          </cell>
          <cell r="R11">
            <v>1858370</v>
          </cell>
          <cell r="S11">
            <v>2246568</v>
          </cell>
          <cell r="T11">
            <v>2540694</v>
          </cell>
          <cell r="U11">
            <v>1872533</v>
          </cell>
          <cell r="V11">
            <v>2301548</v>
          </cell>
          <cell r="W11">
            <v>1089133</v>
          </cell>
          <cell r="X11">
            <v>2132656</v>
          </cell>
          <cell r="Y11">
            <v>1874999</v>
          </cell>
          <cell r="Z11">
            <v>3170511</v>
          </cell>
          <cell r="AA11">
            <v>1928158</v>
          </cell>
          <cell r="AB11">
            <v>23053842</v>
          </cell>
        </row>
        <row r="12">
          <cell r="A12" t="str">
            <v>E06000011</v>
          </cell>
          <cell r="B12" t="str">
            <v>East Riding of Yorkshire</v>
          </cell>
          <cell r="C12">
            <v>12</v>
          </cell>
          <cell r="D12">
            <v>17</v>
          </cell>
          <cell r="E12">
            <v>26</v>
          </cell>
          <cell r="F12">
            <v>15</v>
          </cell>
          <cell r="G12">
            <v>24</v>
          </cell>
          <cell r="H12">
            <v>15</v>
          </cell>
          <cell r="I12">
            <v>22</v>
          </cell>
          <cell r="J12">
            <v>13</v>
          </cell>
          <cell r="K12">
            <v>31</v>
          </cell>
          <cell r="L12">
            <v>26</v>
          </cell>
          <cell r="M12">
            <v>39</v>
          </cell>
          <cell r="N12">
            <v>37</v>
          </cell>
          <cell r="O12">
            <v>277</v>
          </cell>
          <cell r="P12">
            <v>349478</v>
          </cell>
          <cell r="Q12">
            <v>556198</v>
          </cell>
          <cell r="R12">
            <v>948373</v>
          </cell>
          <cell r="S12">
            <v>477148</v>
          </cell>
          <cell r="T12">
            <v>951237</v>
          </cell>
          <cell r="U12">
            <v>705033</v>
          </cell>
          <cell r="V12">
            <v>842742</v>
          </cell>
          <cell r="W12">
            <v>575562</v>
          </cell>
          <cell r="X12">
            <v>1467947</v>
          </cell>
          <cell r="Y12">
            <v>928555</v>
          </cell>
          <cell r="Z12">
            <v>1540161</v>
          </cell>
          <cell r="AA12">
            <v>1532934</v>
          </cell>
          <cell r="AB12">
            <v>10875368</v>
          </cell>
        </row>
        <row r="13">
          <cell r="A13" t="str">
            <v>E06000012</v>
          </cell>
          <cell r="B13" t="str">
            <v>North East Lincolnshire</v>
          </cell>
          <cell r="C13">
            <v>13</v>
          </cell>
          <cell r="D13">
            <v>16</v>
          </cell>
          <cell r="E13">
            <v>39</v>
          </cell>
          <cell r="F13">
            <v>18</v>
          </cell>
          <cell r="G13">
            <v>32</v>
          </cell>
          <cell r="H13">
            <v>33</v>
          </cell>
          <cell r="I13">
            <v>24</v>
          </cell>
          <cell r="J13">
            <v>10</v>
          </cell>
          <cell r="K13">
            <v>16</v>
          </cell>
          <cell r="L13">
            <v>18</v>
          </cell>
          <cell r="M13">
            <v>23</v>
          </cell>
          <cell r="N13">
            <v>24</v>
          </cell>
          <cell r="O13">
            <v>266</v>
          </cell>
          <cell r="P13">
            <v>371510</v>
          </cell>
          <cell r="Q13">
            <v>496810</v>
          </cell>
          <cell r="R13">
            <v>1169687</v>
          </cell>
          <cell r="S13">
            <v>570100</v>
          </cell>
          <cell r="T13">
            <v>1022949</v>
          </cell>
          <cell r="U13">
            <v>1092699</v>
          </cell>
          <cell r="V13">
            <v>842044</v>
          </cell>
          <cell r="W13">
            <v>378039</v>
          </cell>
          <cell r="X13">
            <v>610190</v>
          </cell>
          <cell r="Y13">
            <v>629010</v>
          </cell>
          <cell r="Z13">
            <v>882360</v>
          </cell>
          <cell r="AA13">
            <v>829740</v>
          </cell>
          <cell r="AB13">
            <v>8895138</v>
          </cell>
        </row>
        <row r="14">
          <cell r="A14" t="str">
            <v>E06000013</v>
          </cell>
          <cell r="B14" t="str">
            <v>North Lincolnshire</v>
          </cell>
          <cell r="C14">
            <v>17</v>
          </cell>
          <cell r="D14">
            <v>7</v>
          </cell>
          <cell r="E14">
            <v>35</v>
          </cell>
          <cell r="F14">
            <v>16</v>
          </cell>
          <cell r="G14">
            <v>32</v>
          </cell>
          <cell r="H14">
            <v>20</v>
          </cell>
          <cell r="I14">
            <v>31</v>
          </cell>
          <cell r="J14">
            <v>14</v>
          </cell>
          <cell r="K14">
            <v>21</v>
          </cell>
          <cell r="L14">
            <v>19</v>
          </cell>
          <cell r="M14">
            <v>30</v>
          </cell>
          <cell r="N14">
            <v>7</v>
          </cell>
          <cell r="O14">
            <v>249</v>
          </cell>
          <cell r="P14">
            <v>405273</v>
          </cell>
          <cell r="Q14">
            <v>208066</v>
          </cell>
          <cell r="R14">
            <v>859445</v>
          </cell>
          <cell r="S14">
            <v>430942</v>
          </cell>
          <cell r="T14">
            <v>816747</v>
          </cell>
          <cell r="U14">
            <v>640521</v>
          </cell>
          <cell r="V14">
            <v>908874</v>
          </cell>
          <cell r="W14">
            <v>365062</v>
          </cell>
          <cell r="X14">
            <v>599850</v>
          </cell>
          <cell r="Y14">
            <v>647893</v>
          </cell>
          <cell r="Z14">
            <v>966806</v>
          </cell>
          <cell r="AA14">
            <v>230568</v>
          </cell>
          <cell r="AB14">
            <v>7080047</v>
          </cell>
        </row>
        <row r="15">
          <cell r="A15" t="str">
            <v>E06000014</v>
          </cell>
          <cell r="B15" t="str">
            <v>York</v>
          </cell>
          <cell r="C15">
            <v>3</v>
          </cell>
          <cell r="D15">
            <v>3</v>
          </cell>
          <cell r="E15">
            <v>20</v>
          </cell>
          <cell r="F15">
            <v>13</v>
          </cell>
          <cell r="G15">
            <v>43</v>
          </cell>
          <cell r="H15">
            <v>6</v>
          </cell>
          <cell r="I15">
            <v>18</v>
          </cell>
          <cell r="J15">
            <v>9</v>
          </cell>
          <cell r="K15">
            <v>16</v>
          </cell>
          <cell r="L15">
            <v>12</v>
          </cell>
          <cell r="M15">
            <v>31</v>
          </cell>
          <cell r="N15">
            <v>16</v>
          </cell>
          <cell r="O15">
            <v>190</v>
          </cell>
          <cell r="P15">
            <v>131470</v>
          </cell>
          <cell r="Q15">
            <v>225999</v>
          </cell>
          <cell r="R15">
            <v>703055</v>
          </cell>
          <cell r="S15">
            <v>445770</v>
          </cell>
          <cell r="T15">
            <v>1821160</v>
          </cell>
          <cell r="U15">
            <v>389787</v>
          </cell>
          <cell r="V15">
            <v>1015930</v>
          </cell>
          <cell r="W15">
            <v>418894</v>
          </cell>
          <cell r="X15">
            <v>873731</v>
          </cell>
          <cell r="Y15">
            <v>756380</v>
          </cell>
          <cell r="Z15">
            <v>1468280</v>
          </cell>
          <cell r="AA15">
            <v>765647</v>
          </cell>
          <cell r="AB15">
            <v>9016103</v>
          </cell>
        </row>
        <row r="16">
          <cell r="A16" t="str">
            <v>E06000015</v>
          </cell>
          <cell r="B16" t="str">
            <v>Derby</v>
          </cell>
          <cell r="C16">
            <v>9</v>
          </cell>
          <cell r="D16">
            <v>29</v>
          </cell>
          <cell r="E16">
            <v>59</v>
          </cell>
          <cell r="F16">
            <v>28</v>
          </cell>
          <cell r="G16">
            <v>42</v>
          </cell>
          <cell r="H16">
            <v>19</v>
          </cell>
          <cell r="I16">
            <v>41</v>
          </cell>
          <cell r="J16">
            <v>11</v>
          </cell>
          <cell r="K16">
            <v>30</v>
          </cell>
          <cell r="L16">
            <v>31</v>
          </cell>
          <cell r="M16">
            <v>37</v>
          </cell>
          <cell r="N16">
            <v>18</v>
          </cell>
          <cell r="O16">
            <v>354</v>
          </cell>
          <cell r="P16">
            <v>312697</v>
          </cell>
          <cell r="Q16">
            <v>1007554</v>
          </cell>
          <cell r="R16">
            <v>1967526</v>
          </cell>
          <cell r="S16">
            <v>941481</v>
          </cell>
          <cell r="T16">
            <v>1442288</v>
          </cell>
          <cell r="U16">
            <v>739602</v>
          </cell>
          <cell r="V16">
            <v>1242250</v>
          </cell>
          <cell r="W16">
            <v>381827</v>
          </cell>
          <cell r="X16">
            <v>1184291</v>
          </cell>
          <cell r="Y16">
            <v>1146203</v>
          </cell>
          <cell r="Z16">
            <v>1319017</v>
          </cell>
          <cell r="AA16">
            <v>683335</v>
          </cell>
          <cell r="AB16">
            <v>12368071</v>
          </cell>
        </row>
        <row r="17">
          <cell r="A17" t="str">
            <v>E06000016</v>
          </cell>
          <cell r="B17" t="str">
            <v>Leicester</v>
          </cell>
          <cell r="C17">
            <v>19</v>
          </cell>
          <cell r="D17">
            <v>21</v>
          </cell>
          <cell r="E17">
            <v>13</v>
          </cell>
          <cell r="F17">
            <v>19</v>
          </cell>
          <cell r="G17">
            <v>33</v>
          </cell>
          <cell r="H17">
            <v>47</v>
          </cell>
          <cell r="I17">
            <v>37</v>
          </cell>
          <cell r="J17">
            <v>27</v>
          </cell>
          <cell r="K17">
            <v>27</v>
          </cell>
          <cell r="L17">
            <v>35</v>
          </cell>
          <cell r="M17">
            <v>34</v>
          </cell>
          <cell r="N17">
            <v>27</v>
          </cell>
          <cell r="O17">
            <v>339</v>
          </cell>
          <cell r="P17">
            <v>535840</v>
          </cell>
          <cell r="Q17">
            <v>693056</v>
          </cell>
          <cell r="R17">
            <v>512686</v>
          </cell>
          <cell r="S17">
            <v>645974</v>
          </cell>
          <cell r="T17">
            <v>1204316</v>
          </cell>
          <cell r="U17">
            <v>1635459</v>
          </cell>
          <cell r="V17">
            <v>1369935</v>
          </cell>
          <cell r="W17">
            <v>1126784</v>
          </cell>
          <cell r="X17">
            <v>1106657</v>
          </cell>
          <cell r="Y17">
            <v>1446085</v>
          </cell>
          <cell r="Z17">
            <v>1441224</v>
          </cell>
          <cell r="AA17">
            <v>1324981</v>
          </cell>
          <cell r="AB17">
            <v>13042997</v>
          </cell>
        </row>
        <row r="18">
          <cell r="A18" t="str">
            <v>E06000017</v>
          </cell>
          <cell r="B18" t="str">
            <v>Rutland</v>
          </cell>
          <cell r="C18">
            <v>2</v>
          </cell>
          <cell r="D18">
            <v>5</v>
          </cell>
          <cell r="E18">
            <v>8</v>
          </cell>
          <cell r="F18">
            <v>13</v>
          </cell>
          <cell r="G18">
            <v>20</v>
          </cell>
          <cell r="H18">
            <v>6</v>
          </cell>
          <cell r="I18">
            <v>6</v>
          </cell>
          <cell r="J18">
            <v>18</v>
          </cell>
          <cell r="K18">
            <v>19</v>
          </cell>
          <cell r="L18">
            <v>12</v>
          </cell>
          <cell r="M18">
            <v>15</v>
          </cell>
          <cell r="N18">
            <v>16</v>
          </cell>
          <cell r="O18">
            <v>140</v>
          </cell>
          <cell r="P18">
            <v>57800</v>
          </cell>
          <cell r="Q18">
            <v>184999</v>
          </cell>
          <cell r="R18">
            <v>346996</v>
          </cell>
          <cell r="S18">
            <v>527255</v>
          </cell>
          <cell r="T18">
            <v>756945</v>
          </cell>
          <cell r="U18">
            <v>244396</v>
          </cell>
          <cell r="V18">
            <v>233986</v>
          </cell>
          <cell r="W18">
            <v>867246</v>
          </cell>
          <cell r="X18">
            <v>773910</v>
          </cell>
          <cell r="Y18">
            <v>517593</v>
          </cell>
          <cell r="Z18">
            <v>704790</v>
          </cell>
          <cell r="AA18">
            <v>681390</v>
          </cell>
          <cell r="AB18">
            <v>5897306</v>
          </cell>
        </row>
        <row r="19">
          <cell r="A19" t="str">
            <v>E06000018</v>
          </cell>
          <cell r="B19" t="str">
            <v>Nottingham</v>
          </cell>
          <cell r="C19">
            <v>6</v>
          </cell>
          <cell r="D19">
            <v>8</v>
          </cell>
          <cell r="E19">
            <v>16</v>
          </cell>
          <cell r="F19">
            <v>15</v>
          </cell>
          <cell r="G19">
            <v>16</v>
          </cell>
          <cell r="H19">
            <v>12</v>
          </cell>
          <cell r="I19">
            <v>21</v>
          </cell>
          <cell r="J19">
            <v>27</v>
          </cell>
          <cell r="K19">
            <v>24</v>
          </cell>
          <cell r="L19">
            <v>14</v>
          </cell>
          <cell r="M19">
            <v>35</v>
          </cell>
          <cell r="N19">
            <v>13</v>
          </cell>
          <cell r="O19">
            <v>207</v>
          </cell>
          <cell r="P19">
            <v>179095</v>
          </cell>
          <cell r="Q19">
            <v>260494</v>
          </cell>
          <cell r="R19">
            <v>549115</v>
          </cell>
          <cell r="S19">
            <v>386470</v>
          </cell>
          <cell r="T19">
            <v>544586</v>
          </cell>
          <cell r="U19">
            <v>342740</v>
          </cell>
          <cell r="V19">
            <v>617379</v>
          </cell>
          <cell r="W19">
            <v>725063</v>
          </cell>
          <cell r="X19">
            <v>840527</v>
          </cell>
          <cell r="Y19">
            <v>536322</v>
          </cell>
          <cell r="Z19">
            <v>1350259</v>
          </cell>
          <cell r="AA19">
            <v>502712</v>
          </cell>
          <cell r="AB19">
            <v>6834762</v>
          </cell>
        </row>
        <row r="20">
          <cell r="A20" t="str">
            <v>E06000019</v>
          </cell>
          <cell r="B20" t="str">
            <v>Herefordshire, County of</v>
          </cell>
          <cell r="C20">
            <v>1</v>
          </cell>
          <cell r="D20">
            <v>6</v>
          </cell>
          <cell r="E20">
            <v>14</v>
          </cell>
          <cell r="F20">
            <v>5</v>
          </cell>
          <cell r="G20">
            <v>10</v>
          </cell>
          <cell r="H20">
            <v>20</v>
          </cell>
          <cell r="I20">
            <v>21</v>
          </cell>
          <cell r="J20">
            <v>11</v>
          </cell>
          <cell r="K20">
            <v>11</v>
          </cell>
          <cell r="L20">
            <v>17</v>
          </cell>
          <cell r="M20">
            <v>15</v>
          </cell>
          <cell r="N20">
            <v>25</v>
          </cell>
          <cell r="O20">
            <v>156</v>
          </cell>
          <cell r="P20">
            <v>43000</v>
          </cell>
          <cell r="Q20">
            <v>267921</v>
          </cell>
          <cell r="R20">
            <v>603061</v>
          </cell>
          <cell r="S20">
            <v>215780</v>
          </cell>
          <cell r="T20">
            <v>423969</v>
          </cell>
          <cell r="U20">
            <v>748075</v>
          </cell>
          <cell r="V20">
            <v>861198</v>
          </cell>
          <cell r="W20">
            <v>507159</v>
          </cell>
          <cell r="X20">
            <v>453776</v>
          </cell>
          <cell r="Y20">
            <v>690809</v>
          </cell>
          <cell r="Z20">
            <v>618476</v>
          </cell>
          <cell r="AA20">
            <v>900193</v>
          </cell>
          <cell r="AB20">
            <v>6333417</v>
          </cell>
        </row>
        <row r="21">
          <cell r="A21" t="str">
            <v>E06000020</v>
          </cell>
          <cell r="B21" t="str">
            <v>Telford and Wrekin</v>
          </cell>
          <cell r="C21">
            <v>21</v>
          </cell>
          <cell r="D21">
            <v>34</v>
          </cell>
          <cell r="E21">
            <v>78</v>
          </cell>
          <cell r="F21">
            <v>67</v>
          </cell>
          <cell r="G21">
            <v>78</v>
          </cell>
          <cell r="H21">
            <v>66</v>
          </cell>
          <cell r="I21">
            <v>83</v>
          </cell>
          <cell r="J21">
            <v>68</v>
          </cell>
          <cell r="K21">
            <v>74</v>
          </cell>
          <cell r="L21">
            <v>87</v>
          </cell>
          <cell r="M21">
            <v>94</v>
          </cell>
          <cell r="N21">
            <v>84</v>
          </cell>
          <cell r="O21">
            <v>834</v>
          </cell>
          <cell r="P21">
            <v>718854</v>
          </cell>
          <cell r="Q21">
            <v>1227367</v>
          </cell>
          <cell r="R21">
            <v>2468852</v>
          </cell>
          <cell r="S21">
            <v>2326459</v>
          </cell>
          <cell r="T21">
            <v>2566075</v>
          </cell>
          <cell r="U21">
            <v>2296759</v>
          </cell>
          <cell r="V21">
            <v>2830628</v>
          </cell>
          <cell r="W21">
            <v>2486172</v>
          </cell>
          <cell r="X21">
            <v>2654767</v>
          </cell>
          <cell r="Y21">
            <v>3095871</v>
          </cell>
          <cell r="Z21">
            <v>3417790</v>
          </cell>
          <cell r="AA21">
            <v>3074928</v>
          </cell>
          <cell r="AB21">
            <v>29164522</v>
          </cell>
        </row>
        <row r="22">
          <cell r="A22" t="str">
            <v>E06000021</v>
          </cell>
          <cell r="B22" t="str">
            <v>Stoke-on-Trent</v>
          </cell>
          <cell r="C22">
            <v>9</v>
          </cell>
          <cell r="D22">
            <v>19</v>
          </cell>
          <cell r="E22">
            <v>51</v>
          </cell>
          <cell r="F22">
            <v>37</v>
          </cell>
          <cell r="G22">
            <v>49</v>
          </cell>
          <cell r="H22">
            <v>22</v>
          </cell>
          <cell r="I22">
            <v>35</v>
          </cell>
          <cell r="J22">
            <v>14</v>
          </cell>
          <cell r="K22">
            <v>46</v>
          </cell>
          <cell r="L22">
            <v>39</v>
          </cell>
          <cell r="M22">
            <v>49</v>
          </cell>
          <cell r="N22">
            <v>27</v>
          </cell>
          <cell r="O22">
            <v>397</v>
          </cell>
          <cell r="P22">
            <v>227258</v>
          </cell>
          <cell r="Q22">
            <v>469947</v>
          </cell>
          <cell r="R22">
            <v>1471520</v>
          </cell>
          <cell r="S22">
            <v>1181316</v>
          </cell>
          <cell r="T22">
            <v>1234771</v>
          </cell>
          <cell r="U22">
            <v>569653</v>
          </cell>
          <cell r="V22">
            <v>1017459</v>
          </cell>
          <cell r="W22">
            <v>456994</v>
          </cell>
          <cell r="X22">
            <v>1410873</v>
          </cell>
          <cell r="Y22">
            <v>1247094</v>
          </cell>
          <cell r="Z22">
            <v>1486299</v>
          </cell>
          <cell r="AA22">
            <v>850207</v>
          </cell>
          <cell r="AB22">
            <v>11623391</v>
          </cell>
        </row>
        <row r="23">
          <cell r="A23" t="str">
            <v>E06000022</v>
          </cell>
          <cell r="B23" t="str">
            <v>Bath and North East Somerset</v>
          </cell>
          <cell r="C23">
            <v>10</v>
          </cell>
          <cell r="D23">
            <v>8</v>
          </cell>
          <cell r="E23">
            <v>22</v>
          </cell>
          <cell r="F23">
            <v>9</v>
          </cell>
          <cell r="G23">
            <v>35</v>
          </cell>
          <cell r="H23">
            <v>11</v>
          </cell>
          <cell r="I23">
            <v>29</v>
          </cell>
          <cell r="J23">
            <v>10</v>
          </cell>
          <cell r="K23">
            <v>24</v>
          </cell>
          <cell r="L23">
            <v>20</v>
          </cell>
          <cell r="M23">
            <v>28</v>
          </cell>
          <cell r="N23">
            <v>23</v>
          </cell>
          <cell r="O23">
            <v>229</v>
          </cell>
          <cell r="P23">
            <v>406490</v>
          </cell>
          <cell r="Q23">
            <v>351257</v>
          </cell>
          <cell r="R23">
            <v>920833</v>
          </cell>
          <cell r="S23">
            <v>471395</v>
          </cell>
          <cell r="T23">
            <v>1654455</v>
          </cell>
          <cell r="U23">
            <v>594845</v>
          </cell>
          <cell r="V23">
            <v>1381241</v>
          </cell>
          <cell r="W23">
            <v>611997</v>
          </cell>
          <cell r="X23">
            <v>1359322</v>
          </cell>
          <cell r="Y23">
            <v>1050842</v>
          </cell>
          <cell r="Z23">
            <v>1400194</v>
          </cell>
          <cell r="AA23">
            <v>995620</v>
          </cell>
          <cell r="AB23">
            <v>11198491</v>
          </cell>
        </row>
        <row r="24">
          <cell r="A24" t="str">
            <v>E06000023</v>
          </cell>
          <cell r="B24" t="str">
            <v>Bristol, City of</v>
          </cell>
          <cell r="C24">
            <v>17</v>
          </cell>
          <cell r="D24">
            <v>17</v>
          </cell>
          <cell r="E24">
            <v>30</v>
          </cell>
          <cell r="F24">
            <v>31</v>
          </cell>
          <cell r="G24">
            <v>51</v>
          </cell>
          <cell r="H24">
            <v>23</v>
          </cell>
          <cell r="I24">
            <v>34</v>
          </cell>
          <cell r="J24">
            <v>19</v>
          </cell>
          <cell r="K24">
            <v>62</v>
          </cell>
          <cell r="L24">
            <v>27</v>
          </cell>
          <cell r="M24">
            <v>69</v>
          </cell>
          <cell r="N24">
            <v>17</v>
          </cell>
          <cell r="O24">
            <v>397</v>
          </cell>
          <cell r="P24">
            <v>532386</v>
          </cell>
          <cell r="Q24">
            <v>709782</v>
          </cell>
          <cell r="R24">
            <v>1083691</v>
          </cell>
          <cell r="S24">
            <v>1301183</v>
          </cell>
          <cell r="T24">
            <v>2225733</v>
          </cell>
          <cell r="U24">
            <v>917485</v>
          </cell>
          <cell r="V24">
            <v>1317271</v>
          </cell>
          <cell r="W24">
            <v>794684</v>
          </cell>
          <cell r="X24">
            <v>2514208</v>
          </cell>
          <cell r="Y24">
            <v>1222418</v>
          </cell>
          <cell r="Z24">
            <v>3520515</v>
          </cell>
          <cell r="AA24">
            <v>951650</v>
          </cell>
          <cell r="AB24">
            <v>17091006</v>
          </cell>
        </row>
        <row r="25">
          <cell r="A25" t="str">
            <v>E06000024</v>
          </cell>
          <cell r="B25" t="str">
            <v>North Somerset</v>
          </cell>
          <cell r="C25">
            <v>20</v>
          </cell>
          <cell r="D25">
            <v>23</v>
          </cell>
          <cell r="E25">
            <v>56</v>
          </cell>
          <cell r="F25">
            <v>22</v>
          </cell>
          <cell r="G25">
            <v>41</v>
          </cell>
          <cell r="H25">
            <v>25</v>
          </cell>
          <cell r="I25">
            <v>53</v>
          </cell>
          <cell r="J25">
            <v>20</v>
          </cell>
          <cell r="K25">
            <v>53</v>
          </cell>
          <cell r="L25">
            <v>41</v>
          </cell>
          <cell r="M25">
            <v>41</v>
          </cell>
          <cell r="N25">
            <v>16</v>
          </cell>
          <cell r="O25">
            <v>411</v>
          </cell>
          <cell r="P25">
            <v>668990</v>
          </cell>
          <cell r="Q25">
            <v>800010</v>
          </cell>
          <cell r="R25">
            <v>2091210</v>
          </cell>
          <cell r="S25">
            <v>902950</v>
          </cell>
          <cell r="T25">
            <v>1676164</v>
          </cell>
          <cell r="U25">
            <v>978386</v>
          </cell>
          <cell r="V25">
            <v>2260131</v>
          </cell>
          <cell r="W25">
            <v>843626</v>
          </cell>
          <cell r="X25">
            <v>2328616</v>
          </cell>
          <cell r="Y25">
            <v>1675113</v>
          </cell>
          <cell r="Z25">
            <v>1879326</v>
          </cell>
          <cell r="AA25">
            <v>712440</v>
          </cell>
          <cell r="AB25">
            <v>16816962</v>
          </cell>
        </row>
        <row r="26">
          <cell r="A26" t="str">
            <v>E06000025</v>
          </cell>
          <cell r="B26" t="str">
            <v>South Gloucestershire</v>
          </cell>
          <cell r="C26">
            <v>22</v>
          </cell>
          <cell r="D26">
            <v>39</v>
          </cell>
          <cell r="E26">
            <v>109</v>
          </cell>
          <cell r="F26">
            <v>36</v>
          </cell>
          <cell r="G26">
            <v>68</v>
          </cell>
          <cell r="H26">
            <v>36</v>
          </cell>
          <cell r="I26">
            <v>90</v>
          </cell>
          <cell r="J26">
            <v>29</v>
          </cell>
          <cell r="K26">
            <v>80</v>
          </cell>
          <cell r="L26">
            <v>42</v>
          </cell>
          <cell r="M26">
            <v>98</v>
          </cell>
          <cell r="N26">
            <v>61</v>
          </cell>
          <cell r="O26">
            <v>710</v>
          </cell>
          <cell r="P26">
            <v>932564</v>
          </cell>
          <cell r="Q26">
            <v>1610109</v>
          </cell>
          <cell r="R26">
            <v>4476728</v>
          </cell>
          <cell r="S26">
            <v>1751519</v>
          </cell>
          <cell r="T26">
            <v>2973731</v>
          </cell>
          <cell r="U26">
            <v>1585616</v>
          </cell>
          <cell r="V26">
            <v>4496552</v>
          </cell>
          <cell r="W26">
            <v>1371459</v>
          </cell>
          <cell r="X26">
            <v>4411089</v>
          </cell>
          <cell r="Y26">
            <v>2293074</v>
          </cell>
          <cell r="Z26">
            <v>5154390</v>
          </cell>
          <cell r="AA26">
            <v>3258077</v>
          </cell>
          <cell r="AB26">
            <v>34314908</v>
          </cell>
        </row>
        <row r="27">
          <cell r="A27" t="str">
            <v>E06000026</v>
          </cell>
          <cell r="B27" t="str">
            <v>Plymouth</v>
          </cell>
          <cell r="C27">
            <v>19</v>
          </cell>
          <cell r="D27">
            <v>34</v>
          </cell>
          <cell r="E27">
            <v>18</v>
          </cell>
          <cell r="F27">
            <v>19</v>
          </cell>
          <cell r="G27">
            <v>43</v>
          </cell>
          <cell r="H27">
            <v>31</v>
          </cell>
          <cell r="I27">
            <v>61</v>
          </cell>
          <cell r="J27">
            <v>28</v>
          </cell>
          <cell r="K27">
            <v>63</v>
          </cell>
          <cell r="L27">
            <v>53</v>
          </cell>
          <cell r="M27">
            <v>77</v>
          </cell>
          <cell r="N27">
            <v>44</v>
          </cell>
          <cell r="O27">
            <v>490</v>
          </cell>
          <cell r="P27">
            <v>639585</v>
          </cell>
          <cell r="Q27">
            <v>1114579</v>
          </cell>
          <cell r="R27">
            <v>667037</v>
          </cell>
          <cell r="S27">
            <v>691761</v>
          </cell>
          <cell r="T27">
            <v>1662595</v>
          </cell>
          <cell r="U27">
            <v>1212615</v>
          </cell>
          <cell r="V27">
            <v>2449741</v>
          </cell>
          <cell r="W27">
            <v>1229757</v>
          </cell>
          <cell r="X27">
            <v>2663582</v>
          </cell>
          <cell r="Y27">
            <v>2194135</v>
          </cell>
          <cell r="Z27">
            <v>3063892</v>
          </cell>
          <cell r="AA27">
            <v>1881696</v>
          </cell>
          <cell r="AB27">
            <v>19470975</v>
          </cell>
        </row>
        <row r="28">
          <cell r="A28" t="str">
            <v>E06000027</v>
          </cell>
          <cell r="B28" t="str">
            <v>Torbay</v>
          </cell>
          <cell r="C28">
            <v>7</v>
          </cell>
          <cell r="D28">
            <v>12</v>
          </cell>
          <cell r="E28">
            <v>15</v>
          </cell>
          <cell r="F28">
            <v>5</v>
          </cell>
          <cell r="G28">
            <v>4</v>
          </cell>
          <cell r="H28">
            <v>2</v>
          </cell>
          <cell r="I28">
            <v>10</v>
          </cell>
          <cell r="J28">
            <v>0</v>
          </cell>
          <cell r="K28">
            <v>12</v>
          </cell>
          <cell r="L28">
            <v>7</v>
          </cell>
          <cell r="M28">
            <v>16</v>
          </cell>
          <cell r="N28">
            <v>6</v>
          </cell>
          <cell r="O28">
            <v>96</v>
          </cell>
          <cell r="P28">
            <v>195558</v>
          </cell>
          <cell r="Q28">
            <v>362529</v>
          </cell>
          <cell r="R28">
            <v>549115</v>
          </cell>
          <cell r="S28">
            <v>205869</v>
          </cell>
          <cell r="T28">
            <v>181598</v>
          </cell>
          <cell r="U28">
            <v>76999</v>
          </cell>
          <cell r="V28">
            <v>425504</v>
          </cell>
          <cell r="W28">
            <v>0</v>
          </cell>
          <cell r="X28">
            <v>497659</v>
          </cell>
          <cell r="Y28">
            <v>317189</v>
          </cell>
          <cell r="Z28">
            <v>671396</v>
          </cell>
          <cell r="AA28">
            <v>288380</v>
          </cell>
          <cell r="AB28">
            <v>3771796</v>
          </cell>
        </row>
        <row r="29">
          <cell r="A29" t="str">
            <v>E06000028</v>
          </cell>
          <cell r="B29" t="str">
            <v>Bournemouth</v>
          </cell>
          <cell r="C29">
            <v>0</v>
          </cell>
          <cell r="D29">
            <v>0</v>
          </cell>
          <cell r="E29">
            <v>6</v>
          </cell>
          <cell r="F29">
            <v>7</v>
          </cell>
          <cell r="G29">
            <v>7</v>
          </cell>
          <cell r="H29">
            <v>21</v>
          </cell>
          <cell r="I29">
            <v>8</v>
          </cell>
          <cell r="J29">
            <v>24</v>
          </cell>
          <cell r="K29">
            <v>8</v>
          </cell>
          <cell r="L29">
            <v>1</v>
          </cell>
          <cell r="M29">
            <v>17</v>
          </cell>
          <cell r="N29">
            <v>34</v>
          </cell>
          <cell r="O29">
            <v>133</v>
          </cell>
          <cell r="P29">
            <v>0</v>
          </cell>
          <cell r="Q29">
            <v>0</v>
          </cell>
          <cell r="R29">
            <v>307000</v>
          </cell>
          <cell r="S29">
            <v>312080</v>
          </cell>
          <cell r="T29">
            <v>257590</v>
          </cell>
          <cell r="U29">
            <v>569250</v>
          </cell>
          <cell r="V29">
            <v>272678</v>
          </cell>
          <cell r="W29">
            <v>931796</v>
          </cell>
          <cell r="X29">
            <v>376989</v>
          </cell>
          <cell r="Y29">
            <v>48400</v>
          </cell>
          <cell r="Z29">
            <v>694690</v>
          </cell>
          <cell r="AA29">
            <v>1321480</v>
          </cell>
          <cell r="AB29">
            <v>5091953</v>
          </cell>
        </row>
        <row r="30">
          <cell r="A30" t="str">
            <v>E06000029</v>
          </cell>
          <cell r="B30" t="str">
            <v>Poole</v>
          </cell>
          <cell r="C30">
            <v>0</v>
          </cell>
          <cell r="D30">
            <v>0</v>
          </cell>
          <cell r="E30">
            <v>5</v>
          </cell>
          <cell r="F30">
            <v>8</v>
          </cell>
          <cell r="G30">
            <v>5</v>
          </cell>
          <cell r="H30">
            <v>11</v>
          </cell>
          <cell r="I30">
            <v>4</v>
          </cell>
          <cell r="J30">
            <v>20</v>
          </cell>
          <cell r="K30">
            <v>10</v>
          </cell>
          <cell r="L30">
            <v>5</v>
          </cell>
          <cell r="M30">
            <v>19</v>
          </cell>
          <cell r="N30">
            <v>18</v>
          </cell>
          <cell r="O30">
            <v>105</v>
          </cell>
          <cell r="P30">
            <v>0</v>
          </cell>
          <cell r="Q30">
            <v>0</v>
          </cell>
          <cell r="R30">
            <v>216000</v>
          </cell>
          <cell r="S30">
            <v>349490</v>
          </cell>
          <cell r="T30">
            <v>233030</v>
          </cell>
          <cell r="U30">
            <v>469760</v>
          </cell>
          <cell r="V30">
            <v>196980</v>
          </cell>
          <cell r="W30">
            <v>987140</v>
          </cell>
          <cell r="X30">
            <v>500450</v>
          </cell>
          <cell r="Y30">
            <v>267580</v>
          </cell>
          <cell r="Z30">
            <v>948760</v>
          </cell>
          <cell r="AA30">
            <v>1007084</v>
          </cell>
          <cell r="AB30">
            <v>5176274</v>
          </cell>
        </row>
        <row r="31">
          <cell r="A31" t="str">
            <v>E06000030</v>
          </cell>
          <cell r="B31" t="str">
            <v>Swindon</v>
          </cell>
          <cell r="C31">
            <v>19</v>
          </cell>
          <cell r="D31">
            <v>29</v>
          </cell>
          <cell r="E31">
            <v>87</v>
          </cell>
          <cell r="F31">
            <v>50</v>
          </cell>
          <cell r="G31">
            <v>71</v>
          </cell>
          <cell r="H31">
            <v>30</v>
          </cell>
          <cell r="I31">
            <v>45</v>
          </cell>
          <cell r="J31">
            <v>16</v>
          </cell>
          <cell r="K31">
            <v>88</v>
          </cell>
          <cell r="L31">
            <v>68</v>
          </cell>
          <cell r="M31">
            <v>91</v>
          </cell>
          <cell r="N31">
            <v>61</v>
          </cell>
          <cell r="O31">
            <v>655</v>
          </cell>
          <cell r="P31">
            <v>656787</v>
          </cell>
          <cell r="Q31">
            <v>1058116</v>
          </cell>
          <cell r="R31">
            <v>3073226</v>
          </cell>
          <cell r="S31">
            <v>1675454</v>
          </cell>
          <cell r="T31">
            <v>2804144</v>
          </cell>
          <cell r="U31">
            <v>1119742</v>
          </cell>
          <cell r="V31">
            <v>1784427</v>
          </cell>
          <cell r="W31">
            <v>644546</v>
          </cell>
          <cell r="X31">
            <v>4173906</v>
          </cell>
          <cell r="Y31">
            <v>3166165</v>
          </cell>
          <cell r="Z31">
            <v>4739754</v>
          </cell>
          <cell r="AA31">
            <v>3250342</v>
          </cell>
          <cell r="AB31">
            <v>28146609</v>
          </cell>
        </row>
        <row r="32">
          <cell r="A32" t="str">
            <v>E06000031</v>
          </cell>
          <cell r="B32" t="str">
            <v>Peterborough</v>
          </cell>
          <cell r="C32">
            <v>32</v>
          </cell>
          <cell r="D32">
            <v>34</v>
          </cell>
          <cell r="E32">
            <v>118</v>
          </cell>
          <cell r="F32">
            <v>87</v>
          </cell>
          <cell r="G32">
            <v>126</v>
          </cell>
          <cell r="H32">
            <v>65</v>
          </cell>
          <cell r="I32">
            <v>110</v>
          </cell>
          <cell r="J32">
            <v>66</v>
          </cell>
          <cell r="K32">
            <v>99</v>
          </cell>
          <cell r="L32">
            <v>76</v>
          </cell>
          <cell r="M32">
            <v>118</v>
          </cell>
          <cell r="N32">
            <v>64</v>
          </cell>
          <cell r="O32">
            <v>995</v>
          </cell>
          <cell r="P32">
            <v>1157599</v>
          </cell>
          <cell r="Q32">
            <v>1248032</v>
          </cell>
          <cell r="R32">
            <v>3918034</v>
          </cell>
          <cell r="S32">
            <v>3048655</v>
          </cell>
          <cell r="T32">
            <v>4389891</v>
          </cell>
          <cell r="U32">
            <v>2497245</v>
          </cell>
          <cell r="V32">
            <v>3968759</v>
          </cell>
          <cell r="W32">
            <v>2366656</v>
          </cell>
          <cell r="X32">
            <v>3528877</v>
          </cell>
          <cell r="Y32">
            <v>2733285</v>
          </cell>
          <cell r="Z32">
            <v>4241932</v>
          </cell>
          <cell r="AA32">
            <v>2431882</v>
          </cell>
          <cell r="AB32">
            <v>35530847</v>
          </cell>
        </row>
        <row r="33">
          <cell r="A33" t="str">
            <v>E06000032</v>
          </cell>
          <cell r="B33" t="str">
            <v>Luton</v>
          </cell>
          <cell r="C33">
            <v>0</v>
          </cell>
          <cell r="D33">
            <v>0</v>
          </cell>
          <cell r="E33">
            <v>13</v>
          </cell>
          <cell r="F33">
            <v>8</v>
          </cell>
          <cell r="G33">
            <v>17</v>
          </cell>
          <cell r="H33">
            <v>5</v>
          </cell>
          <cell r="I33">
            <v>33</v>
          </cell>
          <cell r="J33">
            <v>17</v>
          </cell>
          <cell r="K33">
            <v>8</v>
          </cell>
          <cell r="L33">
            <v>6</v>
          </cell>
          <cell r="M33">
            <v>37</v>
          </cell>
          <cell r="N33">
            <v>12</v>
          </cell>
          <cell r="O33">
            <v>156</v>
          </cell>
          <cell r="P33">
            <v>0</v>
          </cell>
          <cell r="Q33">
            <v>0</v>
          </cell>
          <cell r="R33">
            <v>607600</v>
          </cell>
          <cell r="S33">
            <v>303600</v>
          </cell>
          <cell r="T33">
            <v>755200</v>
          </cell>
          <cell r="U33">
            <v>200970</v>
          </cell>
          <cell r="V33">
            <v>1278442</v>
          </cell>
          <cell r="W33">
            <v>692743</v>
          </cell>
          <cell r="X33">
            <v>362190</v>
          </cell>
          <cell r="Y33">
            <v>304700</v>
          </cell>
          <cell r="Z33">
            <v>1642920</v>
          </cell>
          <cell r="AA33">
            <v>582898</v>
          </cell>
          <cell r="AB33">
            <v>6731263</v>
          </cell>
        </row>
        <row r="34">
          <cell r="A34" t="str">
            <v>E06000033</v>
          </cell>
          <cell r="B34" t="str">
            <v>Southend-on-Sea</v>
          </cell>
          <cell r="C34">
            <v>3</v>
          </cell>
          <cell r="D34">
            <v>3</v>
          </cell>
          <cell r="E34">
            <v>4</v>
          </cell>
          <cell r="F34">
            <v>1</v>
          </cell>
          <cell r="G34">
            <v>5</v>
          </cell>
          <cell r="H34">
            <v>0</v>
          </cell>
          <cell r="I34">
            <v>1</v>
          </cell>
          <cell r="J34">
            <v>1</v>
          </cell>
          <cell r="K34">
            <v>2</v>
          </cell>
          <cell r="L34">
            <v>0</v>
          </cell>
          <cell r="M34">
            <v>0</v>
          </cell>
          <cell r="N34">
            <v>9</v>
          </cell>
          <cell r="O34">
            <v>29</v>
          </cell>
          <cell r="P34">
            <v>105999</v>
          </cell>
          <cell r="Q34">
            <v>92000</v>
          </cell>
          <cell r="R34">
            <v>183390</v>
          </cell>
          <cell r="S34">
            <v>73000</v>
          </cell>
          <cell r="T34">
            <v>308400</v>
          </cell>
          <cell r="U34">
            <v>0</v>
          </cell>
          <cell r="V34">
            <v>41750</v>
          </cell>
          <cell r="W34">
            <v>43000</v>
          </cell>
          <cell r="X34">
            <v>125750</v>
          </cell>
          <cell r="Y34">
            <v>0</v>
          </cell>
          <cell r="Z34">
            <v>0</v>
          </cell>
          <cell r="AA34">
            <v>422100</v>
          </cell>
          <cell r="AB34">
            <v>1395389</v>
          </cell>
        </row>
        <row r="35">
          <cell r="A35" t="str">
            <v>E06000034</v>
          </cell>
          <cell r="B35" t="str">
            <v>Thurrock</v>
          </cell>
          <cell r="C35">
            <v>14</v>
          </cell>
          <cell r="D35">
            <v>31</v>
          </cell>
          <cell r="E35">
            <v>46</v>
          </cell>
          <cell r="F35">
            <v>14</v>
          </cell>
          <cell r="G35">
            <v>40</v>
          </cell>
          <cell r="H35">
            <v>21</v>
          </cell>
          <cell r="I35">
            <v>69</v>
          </cell>
          <cell r="J35">
            <v>20</v>
          </cell>
          <cell r="K35">
            <v>69</v>
          </cell>
          <cell r="L35">
            <v>36</v>
          </cell>
          <cell r="M35">
            <v>126</v>
          </cell>
          <cell r="N35">
            <v>58</v>
          </cell>
          <cell r="O35">
            <v>544</v>
          </cell>
          <cell r="P35">
            <v>420089</v>
          </cell>
          <cell r="Q35">
            <v>1047021</v>
          </cell>
          <cell r="R35">
            <v>1725483</v>
          </cell>
          <cell r="S35">
            <v>657368</v>
          </cell>
          <cell r="T35">
            <v>1784787</v>
          </cell>
          <cell r="U35">
            <v>994796</v>
          </cell>
          <cell r="V35">
            <v>3058674</v>
          </cell>
          <cell r="W35">
            <v>975785</v>
          </cell>
          <cell r="X35">
            <v>3481829</v>
          </cell>
          <cell r="Y35">
            <v>1570274</v>
          </cell>
          <cell r="Z35">
            <v>6182256</v>
          </cell>
          <cell r="AA35">
            <v>3195190</v>
          </cell>
          <cell r="AB35">
            <v>25093552</v>
          </cell>
        </row>
        <row r="36">
          <cell r="A36" t="str">
            <v>E06000035</v>
          </cell>
          <cell r="B36" t="str">
            <v>Medway</v>
          </cell>
          <cell r="C36">
            <v>4</v>
          </cell>
          <cell r="D36">
            <v>19</v>
          </cell>
          <cell r="E36">
            <v>17</v>
          </cell>
          <cell r="F36">
            <v>43</v>
          </cell>
          <cell r="G36">
            <v>17</v>
          </cell>
          <cell r="H36">
            <v>26</v>
          </cell>
          <cell r="I36">
            <v>15</v>
          </cell>
          <cell r="J36">
            <v>32</v>
          </cell>
          <cell r="K36">
            <v>34</v>
          </cell>
          <cell r="L36">
            <v>41</v>
          </cell>
          <cell r="M36">
            <v>30</v>
          </cell>
          <cell r="N36">
            <v>3</v>
          </cell>
          <cell r="O36">
            <v>281</v>
          </cell>
          <cell r="P36">
            <v>158100</v>
          </cell>
          <cell r="Q36">
            <v>920960</v>
          </cell>
          <cell r="R36">
            <v>659469</v>
          </cell>
          <cell r="S36">
            <v>2033568</v>
          </cell>
          <cell r="T36">
            <v>793697</v>
          </cell>
          <cell r="U36">
            <v>1352491</v>
          </cell>
          <cell r="V36">
            <v>788067</v>
          </cell>
          <cell r="W36">
            <v>1635084</v>
          </cell>
          <cell r="X36">
            <v>1710277</v>
          </cell>
          <cell r="Y36">
            <v>2038002</v>
          </cell>
          <cell r="Z36">
            <v>1559168</v>
          </cell>
          <cell r="AA36">
            <v>193399</v>
          </cell>
          <cell r="AB36">
            <v>13842282</v>
          </cell>
        </row>
        <row r="37">
          <cell r="A37" t="str">
            <v>E06000036</v>
          </cell>
          <cell r="B37" t="str">
            <v>Bracknell Forest</v>
          </cell>
          <cell r="C37">
            <v>2</v>
          </cell>
          <cell r="D37">
            <v>5</v>
          </cell>
          <cell r="E37">
            <v>42</v>
          </cell>
          <cell r="F37">
            <v>11</v>
          </cell>
          <cell r="G37">
            <v>31</v>
          </cell>
          <cell r="H37">
            <v>19</v>
          </cell>
          <cell r="I37">
            <v>29</v>
          </cell>
          <cell r="J37">
            <v>23</v>
          </cell>
          <cell r="K37">
            <v>16</v>
          </cell>
          <cell r="L37">
            <v>7</v>
          </cell>
          <cell r="M37">
            <v>11</v>
          </cell>
          <cell r="N37">
            <v>5</v>
          </cell>
          <cell r="O37">
            <v>201</v>
          </cell>
          <cell r="P37">
            <v>153390</v>
          </cell>
          <cell r="Q37">
            <v>372590</v>
          </cell>
          <cell r="R37">
            <v>2597390</v>
          </cell>
          <cell r="S37">
            <v>691020</v>
          </cell>
          <cell r="T37">
            <v>2055720</v>
          </cell>
          <cell r="U37">
            <v>1366720</v>
          </cell>
          <cell r="V37">
            <v>2044310</v>
          </cell>
          <cell r="W37">
            <v>1468045</v>
          </cell>
          <cell r="X37">
            <v>1133330</v>
          </cell>
          <cell r="Y37">
            <v>581960</v>
          </cell>
          <cell r="Z37">
            <v>704050</v>
          </cell>
          <cell r="AA37">
            <v>300380</v>
          </cell>
          <cell r="AB37">
            <v>13468905</v>
          </cell>
        </row>
        <row r="38">
          <cell r="A38" t="str">
            <v>E06000037</v>
          </cell>
          <cell r="B38" t="str">
            <v>West Berkshire</v>
          </cell>
          <cell r="C38">
            <v>3</v>
          </cell>
          <cell r="D38">
            <v>13</v>
          </cell>
          <cell r="E38">
            <v>24</v>
          </cell>
          <cell r="F38">
            <v>14</v>
          </cell>
          <cell r="G38">
            <v>15</v>
          </cell>
          <cell r="H38">
            <v>17</v>
          </cell>
          <cell r="I38">
            <v>23</v>
          </cell>
          <cell r="J38">
            <v>10</v>
          </cell>
          <cell r="K38">
            <v>28</v>
          </cell>
          <cell r="L38">
            <v>22</v>
          </cell>
          <cell r="M38">
            <v>20</v>
          </cell>
          <cell r="N38">
            <v>2</v>
          </cell>
          <cell r="O38">
            <v>191</v>
          </cell>
          <cell r="P38">
            <v>161500</v>
          </cell>
          <cell r="Q38">
            <v>760000</v>
          </cell>
          <cell r="R38">
            <v>1400760</v>
          </cell>
          <cell r="S38">
            <v>795722</v>
          </cell>
          <cell r="T38">
            <v>910700</v>
          </cell>
          <cell r="U38">
            <v>846400</v>
          </cell>
          <cell r="V38">
            <v>1220000</v>
          </cell>
          <cell r="W38">
            <v>640320</v>
          </cell>
          <cell r="X38">
            <v>1662100</v>
          </cell>
          <cell r="Y38">
            <v>1194000</v>
          </cell>
          <cell r="Z38">
            <v>1001650</v>
          </cell>
          <cell r="AA38">
            <v>148000</v>
          </cell>
          <cell r="AB38">
            <v>10741152</v>
          </cell>
        </row>
        <row r="39">
          <cell r="A39" t="str">
            <v>E06000038</v>
          </cell>
          <cell r="B39" t="str">
            <v>Reading</v>
          </cell>
          <cell r="C39">
            <v>33</v>
          </cell>
          <cell r="D39">
            <v>44</v>
          </cell>
          <cell r="E39">
            <v>18</v>
          </cell>
          <cell r="F39">
            <v>2</v>
          </cell>
          <cell r="G39">
            <v>22</v>
          </cell>
          <cell r="H39">
            <v>1</v>
          </cell>
          <cell r="I39">
            <v>5</v>
          </cell>
          <cell r="J39">
            <v>9</v>
          </cell>
          <cell r="K39">
            <v>12</v>
          </cell>
          <cell r="L39">
            <v>25</v>
          </cell>
          <cell r="M39">
            <v>27</v>
          </cell>
          <cell r="N39">
            <v>7</v>
          </cell>
          <cell r="O39">
            <v>205</v>
          </cell>
          <cell r="P39">
            <v>1149589</v>
          </cell>
          <cell r="Q39">
            <v>1774171</v>
          </cell>
          <cell r="R39">
            <v>914293</v>
          </cell>
          <cell r="S39">
            <v>104500</v>
          </cell>
          <cell r="T39">
            <v>936678</v>
          </cell>
          <cell r="U39">
            <v>55000</v>
          </cell>
          <cell r="V39">
            <v>258190</v>
          </cell>
          <cell r="W39">
            <v>402894</v>
          </cell>
          <cell r="X39">
            <v>634992</v>
          </cell>
          <cell r="Y39">
            <v>1506695</v>
          </cell>
          <cell r="Z39">
            <v>1323181</v>
          </cell>
          <cell r="AA39">
            <v>365998</v>
          </cell>
          <cell r="AB39">
            <v>9426181</v>
          </cell>
        </row>
        <row r="40">
          <cell r="A40" t="str">
            <v>E06000039</v>
          </cell>
          <cell r="B40" t="str">
            <v>Slough</v>
          </cell>
          <cell r="C40">
            <v>14</v>
          </cell>
          <cell r="D40">
            <v>5</v>
          </cell>
          <cell r="E40">
            <v>5</v>
          </cell>
          <cell r="F40">
            <v>22</v>
          </cell>
          <cell r="G40">
            <v>36</v>
          </cell>
          <cell r="H40">
            <v>20</v>
          </cell>
          <cell r="I40">
            <v>39</v>
          </cell>
          <cell r="J40">
            <v>25</v>
          </cell>
          <cell r="K40">
            <v>22</v>
          </cell>
          <cell r="L40">
            <v>42</v>
          </cell>
          <cell r="M40">
            <v>23</v>
          </cell>
          <cell r="N40">
            <v>10</v>
          </cell>
          <cell r="O40">
            <v>263</v>
          </cell>
          <cell r="P40">
            <v>746350</v>
          </cell>
          <cell r="Q40">
            <v>301999</v>
          </cell>
          <cell r="R40">
            <v>317989</v>
          </cell>
          <cell r="S40">
            <v>1225994</v>
          </cell>
          <cell r="T40">
            <v>2442596</v>
          </cell>
          <cell r="U40">
            <v>1127455</v>
          </cell>
          <cell r="V40">
            <v>2545570</v>
          </cell>
          <cell r="W40">
            <v>1905341</v>
          </cell>
          <cell r="X40">
            <v>1309189</v>
          </cell>
          <cell r="Y40">
            <v>2628995</v>
          </cell>
          <cell r="Z40">
            <v>1580996</v>
          </cell>
          <cell r="AA40">
            <v>734595</v>
          </cell>
          <cell r="AB40">
            <v>16867069</v>
          </cell>
        </row>
        <row r="41">
          <cell r="A41" t="str">
            <v>E06000040</v>
          </cell>
          <cell r="B41" t="str">
            <v>Windsor and Maidenhead</v>
          </cell>
          <cell r="C41">
            <v>0</v>
          </cell>
          <cell r="D41">
            <v>2</v>
          </cell>
          <cell r="E41">
            <v>6</v>
          </cell>
          <cell r="F41">
            <v>1</v>
          </cell>
          <cell r="G41">
            <v>25</v>
          </cell>
          <cell r="H41">
            <v>6</v>
          </cell>
          <cell r="I41">
            <v>3</v>
          </cell>
          <cell r="J41">
            <v>2</v>
          </cell>
          <cell r="K41">
            <v>4</v>
          </cell>
          <cell r="L41">
            <v>4</v>
          </cell>
          <cell r="M41">
            <v>28</v>
          </cell>
          <cell r="N41">
            <v>13</v>
          </cell>
          <cell r="O41">
            <v>94</v>
          </cell>
          <cell r="P41">
            <v>0</v>
          </cell>
          <cell r="Q41">
            <v>103390</v>
          </cell>
          <cell r="R41">
            <v>679000</v>
          </cell>
          <cell r="S41">
            <v>108000</v>
          </cell>
          <cell r="T41">
            <v>2214425</v>
          </cell>
          <cell r="U41">
            <v>603800</v>
          </cell>
          <cell r="V41">
            <v>328000</v>
          </cell>
          <cell r="W41">
            <v>223390</v>
          </cell>
          <cell r="X41">
            <v>420000</v>
          </cell>
          <cell r="Y41">
            <v>402980</v>
          </cell>
          <cell r="Z41">
            <v>2122461</v>
          </cell>
          <cell r="AA41">
            <v>753719</v>
          </cell>
          <cell r="AB41">
            <v>7959165</v>
          </cell>
        </row>
        <row r="42">
          <cell r="A42" t="str">
            <v>E06000041</v>
          </cell>
          <cell r="B42" t="str">
            <v>Wokingham</v>
          </cell>
          <cell r="C42">
            <v>2</v>
          </cell>
          <cell r="D42">
            <v>21</v>
          </cell>
          <cell r="E42">
            <v>29</v>
          </cell>
          <cell r="F42">
            <v>40</v>
          </cell>
          <cell r="G42">
            <v>60</v>
          </cell>
          <cell r="H42">
            <v>22</v>
          </cell>
          <cell r="I42">
            <v>53</v>
          </cell>
          <cell r="J42">
            <v>27</v>
          </cell>
          <cell r="K42">
            <v>48</v>
          </cell>
          <cell r="L42">
            <v>23</v>
          </cell>
          <cell r="M42">
            <v>71</v>
          </cell>
          <cell r="N42">
            <v>26</v>
          </cell>
          <cell r="O42">
            <v>422</v>
          </cell>
          <cell r="P42">
            <v>143700</v>
          </cell>
          <cell r="Q42">
            <v>1159174</v>
          </cell>
          <cell r="R42">
            <v>1838690</v>
          </cell>
          <cell r="S42">
            <v>2097549</v>
          </cell>
          <cell r="T42">
            <v>3535328</v>
          </cell>
          <cell r="U42">
            <v>1592439</v>
          </cell>
          <cell r="V42">
            <v>4164100</v>
          </cell>
          <cell r="W42">
            <v>2382587</v>
          </cell>
          <cell r="X42">
            <v>4303992</v>
          </cell>
          <cell r="Y42">
            <v>2123230</v>
          </cell>
          <cell r="Z42">
            <v>5461478</v>
          </cell>
          <cell r="AA42">
            <v>2033542</v>
          </cell>
          <cell r="AB42">
            <v>30835809</v>
          </cell>
        </row>
        <row r="43">
          <cell r="A43" t="str">
            <v>E06000042</v>
          </cell>
          <cell r="B43" t="str">
            <v>Milton Keynes</v>
          </cell>
          <cell r="C43">
            <v>34</v>
          </cell>
          <cell r="D43">
            <v>55</v>
          </cell>
          <cell r="E43">
            <v>125</v>
          </cell>
          <cell r="F43">
            <v>77</v>
          </cell>
          <cell r="G43">
            <v>100</v>
          </cell>
          <cell r="H43">
            <v>68</v>
          </cell>
          <cell r="I43">
            <v>114</v>
          </cell>
          <cell r="J43">
            <v>55</v>
          </cell>
          <cell r="K43">
            <v>94</v>
          </cell>
          <cell r="L43">
            <v>51</v>
          </cell>
          <cell r="M43">
            <v>156</v>
          </cell>
          <cell r="N43">
            <v>64</v>
          </cell>
          <cell r="O43">
            <v>993</v>
          </cell>
          <cell r="P43">
            <v>1562459</v>
          </cell>
          <cell r="Q43">
            <v>2252808</v>
          </cell>
          <cell r="R43">
            <v>5718733</v>
          </cell>
          <cell r="S43">
            <v>3675815</v>
          </cell>
          <cell r="T43">
            <v>5016529</v>
          </cell>
          <cell r="U43">
            <v>3225836</v>
          </cell>
          <cell r="V43">
            <v>5379285</v>
          </cell>
          <cell r="W43">
            <v>2775700</v>
          </cell>
          <cell r="X43">
            <v>5662981</v>
          </cell>
          <cell r="Y43">
            <v>2962777</v>
          </cell>
          <cell r="Z43">
            <v>9259612</v>
          </cell>
          <cell r="AA43">
            <v>4038500</v>
          </cell>
          <cell r="AB43">
            <v>51531035</v>
          </cell>
        </row>
        <row r="44">
          <cell r="A44" t="str">
            <v>E06000043</v>
          </cell>
          <cell r="B44" t="str">
            <v>Brighton and Hove</v>
          </cell>
          <cell r="C44">
            <v>0</v>
          </cell>
          <cell r="D44">
            <v>0</v>
          </cell>
          <cell r="E44">
            <v>4</v>
          </cell>
          <cell r="F44">
            <v>0</v>
          </cell>
          <cell r="G44">
            <v>0</v>
          </cell>
          <cell r="H44">
            <v>0</v>
          </cell>
          <cell r="I44">
            <v>1</v>
          </cell>
          <cell r="J44">
            <v>0</v>
          </cell>
          <cell r="K44">
            <v>4</v>
          </cell>
          <cell r="L44">
            <v>2</v>
          </cell>
          <cell r="M44">
            <v>0</v>
          </cell>
          <cell r="N44">
            <v>0</v>
          </cell>
          <cell r="O44">
            <v>11</v>
          </cell>
          <cell r="P44">
            <v>0</v>
          </cell>
          <cell r="Q44">
            <v>0</v>
          </cell>
          <cell r="R44">
            <v>232000</v>
          </cell>
          <cell r="S44">
            <v>0</v>
          </cell>
          <cell r="T44">
            <v>0</v>
          </cell>
          <cell r="U44">
            <v>0</v>
          </cell>
          <cell r="V44">
            <v>62000</v>
          </cell>
          <cell r="W44">
            <v>0</v>
          </cell>
          <cell r="X44">
            <v>305000</v>
          </cell>
          <cell r="Y44">
            <v>150550</v>
          </cell>
          <cell r="Z44">
            <v>0</v>
          </cell>
          <cell r="AA44">
            <v>0</v>
          </cell>
          <cell r="AB44">
            <v>749550</v>
          </cell>
        </row>
        <row r="45">
          <cell r="A45" t="str">
            <v>E06000044</v>
          </cell>
          <cell r="B45" t="str">
            <v>Portsmouth</v>
          </cell>
          <cell r="C45">
            <v>2</v>
          </cell>
          <cell r="D45">
            <v>1</v>
          </cell>
          <cell r="E45">
            <v>14</v>
          </cell>
          <cell r="F45">
            <v>7</v>
          </cell>
          <cell r="G45">
            <v>5</v>
          </cell>
          <cell r="H45">
            <v>7</v>
          </cell>
          <cell r="I45">
            <v>5</v>
          </cell>
          <cell r="J45">
            <v>6</v>
          </cell>
          <cell r="K45">
            <v>17</v>
          </cell>
          <cell r="L45">
            <v>17</v>
          </cell>
          <cell r="M45">
            <v>14</v>
          </cell>
          <cell r="N45">
            <v>7</v>
          </cell>
          <cell r="O45">
            <v>102</v>
          </cell>
          <cell r="P45">
            <v>76800</v>
          </cell>
          <cell r="Q45">
            <v>41000</v>
          </cell>
          <cell r="R45">
            <v>605600</v>
          </cell>
          <cell r="S45">
            <v>288000</v>
          </cell>
          <cell r="T45">
            <v>253000</v>
          </cell>
          <cell r="U45">
            <v>319193</v>
          </cell>
          <cell r="V45">
            <v>271995</v>
          </cell>
          <cell r="W45">
            <v>302994</v>
          </cell>
          <cell r="X45">
            <v>803983</v>
          </cell>
          <cell r="Y45">
            <v>894383</v>
          </cell>
          <cell r="Z45">
            <v>705986</v>
          </cell>
          <cell r="AA45">
            <v>328994</v>
          </cell>
          <cell r="AB45">
            <v>4891928</v>
          </cell>
        </row>
        <row r="46">
          <cell r="A46" t="str">
            <v>E06000045</v>
          </cell>
          <cell r="B46" t="str">
            <v>Southampton</v>
          </cell>
          <cell r="C46">
            <v>9</v>
          </cell>
          <cell r="D46">
            <v>17</v>
          </cell>
          <cell r="E46">
            <v>34</v>
          </cell>
          <cell r="F46">
            <v>25</v>
          </cell>
          <cell r="G46">
            <v>36</v>
          </cell>
          <cell r="H46">
            <v>57</v>
          </cell>
          <cell r="I46">
            <v>46</v>
          </cell>
          <cell r="J46">
            <v>24</v>
          </cell>
          <cell r="K46">
            <v>48</v>
          </cell>
          <cell r="L46">
            <v>17</v>
          </cell>
          <cell r="M46">
            <v>28</v>
          </cell>
          <cell r="N46">
            <v>23</v>
          </cell>
          <cell r="O46">
            <v>364</v>
          </cell>
          <cell r="P46">
            <v>336290</v>
          </cell>
          <cell r="Q46">
            <v>597507</v>
          </cell>
          <cell r="R46">
            <v>1370160</v>
          </cell>
          <cell r="S46">
            <v>987935</v>
          </cell>
          <cell r="T46">
            <v>1264700</v>
          </cell>
          <cell r="U46">
            <v>2181887</v>
          </cell>
          <cell r="V46">
            <v>1949919</v>
          </cell>
          <cell r="W46">
            <v>982690</v>
          </cell>
          <cell r="X46">
            <v>1953998</v>
          </cell>
          <cell r="Y46">
            <v>740890</v>
          </cell>
          <cell r="Z46">
            <v>1288911</v>
          </cell>
          <cell r="AA46">
            <v>1001900</v>
          </cell>
          <cell r="AB46">
            <v>14656787</v>
          </cell>
        </row>
        <row r="47">
          <cell r="A47" t="str">
            <v>E06000046</v>
          </cell>
          <cell r="B47" t="str">
            <v>Isle of Wight</v>
          </cell>
          <cell r="C47">
            <v>6</v>
          </cell>
          <cell r="D47">
            <v>9</v>
          </cell>
          <cell r="E47">
            <v>11</v>
          </cell>
          <cell r="F47">
            <v>5</v>
          </cell>
          <cell r="G47">
            <v>33</v>
          </cell>
          <cell r="H47">
            <v>4</v>
          </cell>
          <cell r="I47">
            <v>6</v>
          </cell>
          <cell r="J47">
            <v>5</v>
          </cell>
          <cell r="K47">
            <v>5</v>
          </cell>
          <cell r="L47">
            <v>14</v>
          </cell>
          <cell r="M47">
            <v>4</v>
          </cell>
          <cell r="N47">
            <v>6</v>
          </cell>
          <cell r="O47">
            <v>108</v>
          </cell>
          <cell r="P47">
            <v>210900</v>
          </cell>
          <cell r="Q47">
            <v>312500</v>
          </cell>
          <cell r="R47">
            <v>381000</v>
          </cell>
          <cell r="S47">
            <v>188470</v>
          </cell>
          <cell r="T47">
            <v>1219987</v>
          </cell>
          <cell r="U47">
            <v>99549</v>
          </cell>
          <cell r="V47">
            <v>199300</v>
          </cell>
          <cell r="W47">
            <v>171195</v>
          </cell>
          <cell r="X47">
            <v>172997</v>
          </cell>
          <cell r="Y47">
            <v>516298</v>
          </cell>
          <cell r="Z47">
            <v>148999</v>
          </cell>
          <cell r="AA47">
            <v>210699</v>
          </cell>
          <cell r="AB47">
            <v>3831894</v>
          </cell>
        </row>
        <row r="48">
          <cell r="A48" t="str">
            <v>E06000047</v>
          </cell>
          <cell r="B48" t="str">
            <v>County Durham</v>
          </cell>
          <cell r="C48">
            <v>27</v>
          </cell>
          <cell r="D48">
            <v>55</v>
          </cell>
          <cell r="E48">
            <v>103</v>
          </cell>
          <cell r="F48">
            <v>44</v>
          </cell>
          <cell r="G48">
            <v>107</v>
          </cell>
          <cell r="H48">
            <v>69</v>
          </cell>
          <cell r="I48">
            <v>126</v>
          </cell>
          <cell r="J48">
            <v>66</v>
          </cell>
          <cell r="K48">
            <v>135</v>
          </cell>
          <cell r="L48">
            <v>77</v>
          </cell>
          <cell r="M48">
            <v>176</v>
          </cell>
          <cell r="N48">
            <v>96</v>
          </cell>
          <cell r="O48">
            <v>1081</v>
          </cell>
          <cell r="P48">
            <v>701689</v>
          </cell>
          <cell r="Q48">
            <v>1601266</v>
          </cell>
          <cell r="R48">
            <v>2827546</v>
          </cell>
          <cell r="S48">
            <v>1239768</v>
          </cell>
          <cell r="T48">
            <v>3158891</v>
          </cell>
          <cell r="U48">
            <v>1988981</v>
          </cell>
          <cell r="V48">
            <v>3753560</v>
          </cell>
          <cell r="W48">
            <v>1796648</v>
          </cell>
          <cell r="X48">
            <v>3884853</v>
          </cell>
          <cell r="Y48">
            <v>2184598</v>
          </cell>
          <cell r="Z48">
            <v>5089166</v>
          </cell>
          <cell r="AA48">
            <v>2885934</v>
          </cell>
          <cell r="AB48">
            <v>31112900</v>
          </cell>
        </row>
        <row r="49">
          <cell r="A49" t="str">
            <v>E06000049</v>
          </cell>
          <cell r="B49" t="str">
            <v>Cheshire East</v>
          </cell>
          <cell r="C49">
            <v>11</v>
          </cell>
          <cell r="D49">
            <v>23</v>
          </cell>
          <cell r="E49">
            <v>40</v>
          </cell>
          <cell r="F49">
            <v>36</v>
          </cell>
          <cell r="G49">
            <v>68</v>
          </cell>
          <cell r="H49">
            <v>40</v>
          </cell>
          <cell r="I49">
            <v>63</v>
          </cell>
          <cell r="J49">
            <v>38</v>
          </cell>
          <cell r="K49">
            <v>71</v>
          </cell>
          <cell r="L49">
            <v>58</v>
          </cell>
          <cell r="M49">
            <v>100</v>
          </cell>
          <cell r="N49">
            <v>67</v>
          </cell>
          <cell r="O49">
            <v>615</v>
          </cell>
          <cell r="P49">
            <v>356382</v>
          </cell>
          <cell r="Q49">
            <v>1134222</v>
          </cell>
          <cell r="R49">
            <v>1746736</v>
          </cell>
          <cell r="S49">
            <v>1596208</v>
          </cell>
          <cell r="T49">
            <v>3092955</v>
          </cell>
          <cell r="U49">
            <v>1669106</v>
          </cell>
          <cell r="V49">
            <v>2671410</v>
          </cell>
          <cell r="W49">
            <v>1607434</v>
          </cell>
          <cell r="X49">
            <v>2956120</v>
          </cell>
          <cell r="Y49">
            <v>2592174</v>
          </cell>
          <cell r="Z49">
            <v>4804298</v>
          </cell>
          <cell r="AA49">
            <v>3554124</v>
          </cell>
          <cell r="AB49">
            <v>27781169</v>
          </cell>
        </row>
        <row r="50">
          <cell r="A50" t="str">
            <v>E06000050</v>
          </cell>
          <cell r="B50" t="str">
            <v>Cheshire West and Chester</v>
          </cell>
          <cell r="C50">
            <v>16</v>
          </cell>
          <cell r="D50">
            <v>31</v>
          </cell>
          <cell r="E50">
            <v>70</v>
          </cell>
          <cell r="F50">
            <v>57</v>
          </cell>
          <cell r="G50">
            <v>78</v>
          </cell>
          <cell r="H50">
            <v>53</v>
          </cell>
          <cell r="I50">
            <v>66</v>
          </cell>
          <cell r="J50">
            <v>57</v>
          </cell>
          <cell r="K50">
            <v>67</v>
          </cell>
          <cell r="L50">
            <v>78</v>
          </cell>
          <cell r="M50">
            <v>73</v>
          </cell>
          <cell r="N50">
            <v>81</v>
          </cell>
          <cell r="O50">
            <v>727</v>
          </cell>
          <cell r="P50">
            <v>504791</v>
          </cell>
          <cell r="Q50">
            <v>1328558</v>
          </cell>
          <cell r="R50">
            <v>3135997</v>
          </cell>
          <cell r="S50">
            <v>2288422</v>
          </cell>
          <cell r="T50">
            <v>3407831</v>
          </cell>
          <cell r="U50">
            <v>2530056</v>
          </cell>
          <cell r="V50">
            <v>3106970</v>
          </cell>
          <cell r="W50">
            <v>2900531</v>
          </cell>
          <cell r="X50">
            <v>3526751</v>
          </cell>
          <cell r="Y50">
            <v>4054378</v>
          </cell>
          <cell r="Z50">
            <v>3722468</v>
          </cell>
          <cell r="AA50">
            <v>4000936</v>
          </cell>
          <cell r="AB50">
            <v>34507689</v>
          </cell>
        </row>
        <row r="51">
          <cell r="A51" t="str">
            <v>E06000051</v>
          </cell>
          <cell r="B51" t="str">
            <v>Shropshire</v>
          </cell>
          <cell r="C51">
            <v>17</v>
          </cell>
          <cell r="D51">
            <v>10</v>
          </cell>
          <cell r="E51">
            <v>50</v>
          </cell>
          <cell r="F51">
            <v>20</v>
          </cell>
          <cell r="G51">
            <v>24</v>
          </cell>
          <cell r="H51">
            <v>14</v>
          </cell>
          <cell r="I51">
            <v>33</v>
          </cell>
          <cell r="J51">
            <v>18</v>
          </cell>
          <cell r="K51">
            <v>30</v>
          </cell>
          <cell r="L51">
            <v>12</v>
          </cell>
          <cell r="M51">
            <v>52</v>
          </cell>
          <cell r="N51">
            <v>38</v>
          </cell>
          <cell r="O51">
            <v>318</v>
          </cell>
          <cell r="P51">
            <v>597574</v>
          </cell>
          <cell r="Q51">
            <v>398738</v>
          </cell>
          <cell r="R51">
            <v>1759959</v>
          </cell>
          <cell r="S51">
            <v>765279</v>
          </cell>
          <cell r="T51">
            <v>925686</v>
          </cell>
          <cell r="U51">
            <v>472581</v>
          </cell>
          <cell r="V51">
            <v>1328599</v>
          </cell>
          <cell r="W51">
            <v>780034</v>
          </cell>
          <cell r="X51">
            <v>1226885</v>
          </cell>
          <cell r="Y51">
            <v>655564</v>
          </cell>
          <cell r="Z51">
            <v>2326054</v>
          </cell>
          <cell r="AA51">
            <v>1778479</v>
          </cell>
          <cell r="AB51">
            <v>13015432</v>
          </cell>
        </row>
        <row r="52">
          <cell r="A52" t="str">
            <v>E06000052</v>
          </cell>
          <cell r="B52" t="str">
            <v>Cornwall</v>
          </cell>
          <cell r="C52">
            <v>19</v>
          </cell>
          <cell r="D52">
            <v>28</v>
          </cell>
          <cell r="E52">
            <v>59</v>
          </cell>
          <cell r="F52">
            <v>30</v>
          </cell>
          <cell r="G52">
            <v>77</v>
          </cell>
          <cell r="H52">
            <v>49</v>
          </cell>
          <cell r="I52">
            <v>69</v>
          </cell>
          <cell r="J52">
            <v>40</v>
          </cell>
          <cell r="K52">
            <v>92</v>
          </cell>
          <cell r="L52">
            <v>68</v>
          </cell>
          <cell r="M52">
            <v>99</v>
          </cell>
          <cell r="N52">
            <v>38</v>
          </cell>
          <cell r="O52">
            <v>668</v>
          </cell>
          <cell r="P52">
            <v>683086</v>
          </cell>
          <cell r="Q52">
            <v>1119936</v>
          </cell>
          <cell r="R52">
            <v>2207151</v>
          </cell>
          <cell r="S52">
            <v>1255473</v>
          </cell>
          <cell r="T52">
            <v>2998219</v>
          </cell>
          <cell r="U52">
            <v>1937272</v>
          </cell>
          <cell r="V52">
            <v>2754426</v>
          </cell>
          <cell r="W52">
            <v>1536033</v>
          </cell>
          <cell r="X52">
            <v>3536269</v>
          </cell>
          <cell r="Y52">
            <v>2835799</v>
          </cell>
          <cell r="Z52">
            <v>3868006</v>
          </cell>
          <cell r="AA52">
            <v>1618212</v>
          </cell>
          <cell r="AB52">
            <v>26349882</v>
          </cell>
        </row>
        <row r="53">
          <cell r="A53" t="str">
            <v>E06000054</v>
          </cell>
          <cell r="B53" t="str">
            <v>Wiltshire</v>
          </cell>
          <cell r="C53">
            <v>32</v>
          </cell>
          <cell r="D53">
            <v>71</v>
          </cell>
          <cell r="E53">
            <v>125</v>
          </cell>
          <cell r="F53">
            <v>94</v>
          </cell>
          <cell r="G53">
            <v>188</v>
          </cell>
          <cell r="H53">
            <v>95</v>
          </cell>
          <cell r="I53">
            <v>149</v>
          </cell>
          <cell r="J53">
            <v>62</v>
          </cell>
          <cell r="K53">
            <v>186</v>
          </cell>
          <cell r="L53">
            <v>104</v>
          </cell>
          <cell r="M53">
            <v>178</v>
          </cell>
          <cell r="N53">
            <v>71</v>
          </cell>
          <cell r="O53">
            <v>1355</v>
          </cell>
          <cell r="P53">
            <v>1285800</v>
          </cell>
          <cell r="Q53">
            <v>3000446</v>
          </cell>
          <cell r="R53">
            <v>5174905</v>
          </cell>
          <cell r="S53">
            <v>4237538</v>
          </cell>
          <cell r="T53">
            <v>8412556</v>
          </cell>
          <cell r="U53">
            <v>4179921</v>
          </cell>
          <cell r="V53">
            <v>6465078</v>
          </cell>
          <cell r="W53">
            <v>2905232</v>
          </cell>
          <cell r="X53">
            <v>8678449</v>
          </cell>
          <cell r="Y53">
            <v>5192351</v>
          </cell>
          <cell r="Z53">
            <v>8788680</v>
          </cell>
          <cell r="AA53">
            <v>3802929</v>
          </cell>
          <cell r="AB53">
            <v>62123885</v>
          </cell>
        </row>
        <row r="54">
          <cell r="A54" t="str">
            <v>E06000055</v>
          </cell>
          <cell r="B54" t="str">
            <v>Bedford</v>
          </cell>
          <cell r="C54">
            <v>20</v>
          </cell>
          <cell r="D54">
            <v>54</v>
          </cell>
          <cell r="E54">
            <v>92</v>
          </cell>
          <cell r="F54">
            <v>68</v>
          </cell>
          <cell r="G54">
            <v>115</v>
          </cell>
          <cell r="H54">
            <v>60</v>
          </cell>
          <cell r="I54">
            <v>107</v>
          </cell>
          <cell r="J54">
            <v>75</v>
          </cell>
          <cell r="K54">
            <v>111</v>
          </cell>
          <cell r="L54">
            <v>79</v>
          </cell>
          <cell r="M54">
            <v>99</v>
          </cell>
          <cell r="N54">
            <v>115</v>
          </cell>
          <cell r="O54">
            <v>995</v>
          </cell>
          <cell r="P54">
            <v>777743</v>
          </cell>
          <cell r="Q54">
            <v>2174976</v>
          </cell>
          <cell r="R54">
            <v>3996566</v>
          </cell>
          <cell r="S54">
            <v>3122034</v>
          </cell>
          <cell r="T54">
            <v>5385198</v>
          </cell>
          <cell r="U54">
            <v>2935080</v>
          </cell>
          <cell r="V54">
            <v>5398595</v>
          </cell>
          <cell r="W54">
            <v>3502692</v>
          </cell>
          <cell r="X54">
            <v>5866709</v>
          </cell>
          <cell r="Y54">
            <v>4034951</v>
          </cell>
          <cell r="Z54">
            <v>4716737</v>
          </cell>
          <cell r="AA54">
            <v>6042659</v>
          </cell>
          <cell r="AB54">
            <v>47953940</v>
          </cell>
        </row>
        <row r="55">
          <cell r="A55" t="str">
            <v>E06000056</v>
          </cell>
          <cell r="B55" t="str">
            <v>Central Bedfordshire</v>
          </cell>
          <cell r="C55">
            <v>26</v>
          </cell>
          <cell r="D55">
            <v>60</v>
          </cell>
          <cell r="E55">
            <v>117</v>
          </cell>
          <cell r="F55">
            <v>84</v>
          </cell>
          <cell r="G55">
            <v>145</v>
          </cell>
          <cell r="H55">
            <v>82</v>
          </cell>
          <cell r="I55">
            <v>155</v>
          </cell>
          <cell r="J55">
            <v>74</v>
          </cell>
          <cell r="K55">
            <v>157</v>
          </cell>
          <cell r="L55">
            <v>84</v>
          </cell>
          <cell r="M55">
            <v>135</v>
          </cell>
          <cell r="N55">
            <v>58</v>
          </cell>
          <cell r="O55">
            <v>1177</v>
          </cell>
          <cell r="P55">
            <v>1072945</v>
          </cell>
          <cell r="Q55">
            <v>2696919</v>
          </cell>
          <cell r="R55">
            <v>5326638</v>
          </cell>
          <cell r="S55">
            <v>4310262</v>
          </cell>
          <cell r="T55">
            <v>7511894</v>
          </cell>
          <cell r="U55">
            <v>4099565</v>
          </cell>
          <cell r="V55">
            <v>7850251</v>
          </cell>
          <cell r="W55">
            <v>3805806</v>
          </cell>
          <cell r="X55">
            <v>7937812</v>
          </cell>
          <cell r="Y55">
            <v>4278230</v>
          </cell>
          <cell r="Z55">
            <v>7405345</v>
          </cell>
          <cell r="AA55">
            <v>3741717</v>
          </cell>
          <cell r="AB55">
            <v>60037384</v>
          </cell>
        </row>
        <row r="56">
          <cell r="A56" t="str">
            <v>E06000057</v>
          </cell>
          <cell r="B56" t="str">
            <v>Northumberland</v>
          </cell>
          <cell r="C56">
            <v>8</v>
          </cell>
          <cell r="D56">
            <v>21</v>
          </cell>
          <cell r="E56">
            <v>46</v>
          </cell>
          <cell r="F56">
            <v>26</v>
          </cell>
          <cell r="G56">
            <v>43</v>
          </cell>
          <cell r="H56">
            <v>19</v>
          </cell>
          <cell r="I56">
            <v>57</v>
          </cell>
          <cell r="J56">
            <v>21</v>
          </cell>
          <cell r="K56">
            <v>77</v>
          </cell>
          <cell r="L56">
            <v>49</v>
          </cell>
          <cell r="M56">
            <v>114</v>
          </cell>
          <cell r="N56">
            <v>46</v>
          </cell>
          <cell r="O56">
            <v>527</v>
          </cell>
          <cell r="P56">
            <v>238468</v>
          </cell>
          <cell r="Q56">
            <v>628910</v>
          </cell>
          <cell r="R56">
            <v>1512751</v>
          </cell>
          <cell r="S56">
            <v>969228</v>
          </cell>
          <cell r="T56">
            <v>1555790</v>
          </cell>
          <cell r="U56">
            <v>613504</v>
          </cell>
          <cell r="V56">
            <v>2113984</v>
          </cell>
          <cell r="W56">
            <v>879422</v>
          </cell>
          <cell r="X56">
            <v>2619431</v>
          </cell>
          <cell r="Y56">
            <v>1884870</v>
          </cell>
          <cell r="Z56">
            <v>3955114</v>
          </cell>
          <cell r="AA56">
            <v>1896102</v>
          </cell>
          <cell r="AB56">
            <v>18867574</v>
          </cell>
        </row>
        <row r="57">
          <cell r="A57" t="str">
            <v>E07000004</v>
          </cell>
          <cell r="B57" t="str">
            <v>Aylesbury Vale</v>
          </cell>
          <cell r="C57">
            <v>22</v>
          </cell>
          <cell r="D57">
            <v>62</v>
          </cell>
          <cell r="E57">
            <v>83</v>
          </cell>
          <cell r="F57">
            <v>48</v>
          </cell>
          <cell r="G57">
            <v>91</v>
          </cell>
          <cell r="H57">
            <v>59</v>
          </cell>
          <cell r="I57">
            <v>114</v>
          </cell>
          <cell r="J57">
            <v>70</v>
          </cell>
          <cell r="K57">
            <v>123</v>
          </cell>
          <cell r="L57">
            <v>79</v>
          </cell>
          <cell r="M57">
            <v>113</v>
          </cell>
          <cell r="N57">
            <v>73</v>
          </cell>
          <cell r="O57">
            <v>937</v>
          </cell>
          <cell r="P57">
            <v>956836</v>
          </cell>
          <cell r="Q57">
            <v>2719265</v>
          </cell>
          <cell r="R57">
            <v>4143036</v>
          </cell>
          <cell r="S57">
            <v>2484270</v>
          </cell>
          <cell r="T57">
            <v>4849367</v>
          </cell>
          <cell r="U57">
            <v>3437097</v>
          </cell>
          <cell r="V57">
            <v>6138591</v>
          </cell>
          <cell r="W57">
            <v>3976850</v>
          </cell>
          <cell r="X57">
            <v>6640712</v>
          </cell>
          <cell r="Y57">
            <v>4626747</v>
          </cell>
          <cell r="Z57">
            <v>6751397</v>
          </cell>
          <cell r="AA57">
            <v>4375097</v>
          </cell>
          <cell r="AB57">
            <v>51099265</v>
          </cell>
        </row>
        <row r="58">
          <cell r="A58" t="str">
            <v>E07000005</v>
          </cell>
          <cell r="B58" t="str">
            <v>Chiltern</v>
          </cell>
          <cell r="C58">
            <v>7</v>
          </cell>
          <cell r="D58">
            <v>1</v>
          </cell>
          <cell r="E58">
            <v>8</v>
          </cell>
          <cell r="F58">
            <v>0</v>
          </cell>
          <cell r="G58">
            <v>0</v>
          </cell>
          <cell r="H58">
            <v>0</v>
          </cell>
          <cell r="I58">
            <v>0</v>
          </cell>
          <cell r="J58">
            <v>0</v>
          </cell>
          <cell r="K58">
            <v>2</v>
          </cell>
          <cell r="L58">
            <v>4</v>
          </cell>
          <cell r="M58">
            <v>5</v>
          </cell>
          <cell r="N58">
            <v>0</v>
          </cell>
          <cell r="O58">
            <v>27</v>
          </cell>
          <cell r="P58">
            <v>471560</v>
          </cell>
          <cell r="Q58">
            <v>47990</v>
          </cell>
          <cell r="R58">
            <v>628920</v>
          </cell>
          <cell r="S58">
            <v>0</v>
          </cell>
          <cell r="T58">
            <v>0</v>
          </cell>
          <cell r="U58">
            <v>0</v>
          </cell>
          <cell r="V58">
            <v>0</v>
          </cell>
          <cell r="W58">
            <v>0</v>
          </cell>
          <cell r="X58">
            <v>210000</v>
          </cell>
          <cell r="Y58">
            <v>303000</v>
          </cell>
          <cell r="Z58">
            <v>520990</v>
          </cell>
          <cell r="AA58">
            <v>0</v>
          </cell>
          <cell r="AB58">
            <v>2182460</v>
          </cell>
        </row>
        <row r="59">
          <cell r="A59" t="str">
            <v>E07000006</v>
          </cell>
          <cell r="B59" t="str">
            <v>South Bucks</v>
          </cell>
          <cell r="C59">
            <v>0</v>
          </cell>
          <cell r="D59">
            <v>6</v>
          </cell>
          <cell r="E59">
            <v>3</v>
          </cell>
          <cell r="F59">
            <v>6</v>
          </cell>
          <cell r="G59">
            <v>2</v>
          </cell>
          <cell r="H59">
            <v>0</v>
          </cell>
          <cell r="I59">
            <v>0</v>
          </cell>
          <cell r="J59">
            <v>0</v>
          </cell>
          <cell r="K59">
            <v>0</v>
          </cell>
          <cell r="L59">
            <v>0</v>
          </cell>
          <cell r="M59">
            <v>0</v>
          </cell>
          <cell r="N59">
            <v>0</v>
          </cell>
          <cell r="O59">
            <v>17</v>
          </cell>
          <cell r="P59">
            <v>0</v>
          </cell>
          <cell r="Q59">
            <v>441195</v>
          </cell>
          <cell r="R59">
            <v>228540</v>
          </cell>
          <cell r="S59">
            <v>463000</v>
          </cell>
          <cell r="T59">
            <v>224000</v>
          </cell>
          <cell r="U59">
            <v>0</v>
          </cell>
          <cell r="V59">
            <v>0</v>
          </cell>
          <cell r="W59">
            <v>0</v>
          </cell>
          <cell r="X59">
            <v>0</v>
          </cell>
          <cell r="Y59">
            <v>0</v>
          </cell>
          <cell r="Z59">
            <v>0</v>
          </cell>
          <cell r="AA59">
            <v>0</v>
          </cell>
          <cell r="AB59">
            <v>1356735</v>
          </cell>
        </row>
        <row r="60">
          <cell r="A60" t="str">
            <v>E07000007</v>
          </cell>
          <cell r="B60" t="str">
            <v>Wycombe</v>
          </cell>
          <cell r="C60">
            <v>1</v>
          </cell>
          <cell r="D60">
            <v>8</v>
          </cell>
          <cell r="E60">
            <v>27</v>
          </cell>
          <cell r="F60">
            <v>16</v>
          </cell>
          <cell r="G60">
            <v>27</v>
          </cell>
          <cell r="H60">
            <v>23</v>
          </cell>
          <cell r="I60">
            <v>13</v>
          </cell>
          <cell r="J60">
            <v>7</v>
          </cell>
          <cell r="K60">
            <v>3</v>
          </cell>
          <cell r="L60">
            <v>4</v>
          </cell>
          <cell r="M60">
            <v>27</v>
          </cell>
          <cell r="N60">
            <v>18</v>
          </cell>
          <cell r="O60">
            <v>174</v>
          </cell>
          <cell r="P60">
            <v>83000</v>
          </cell>
          <cell r="Q60">
            <v>544690</v>
          </cell>
          <cell r="R60">
            <v>1760972</v>
          </cell>
          <cell r="S60">
            <v>1108650</v>
          </cell>
          <cell r="T60">
            <v>1795360</v>
          </cell>
          <cell r="U60">
            <v>1218750</v>
          </cell>
          <cell r="V60">
            <v>1030270</v>
          </cell>
          <cell r="W60">
            <v>547370</v>
          </cell>
          <cell r="X60">
            <v>209800</v>
          </cell>
          <cell r="Y60">
            <v>311098</v>
          </cell>
          <cell r="Z60">
            <v>1727840</v>
          </cell>
          <cell r="AA60">
            <v>1188943</v>
          </cell>
          <cell r="AB60">
            <v>11526743</v>
          </cell>
        </row>
        <row r="61">
          <cell r="A61" t="str">
            <v>E07000008</v>
          </cell>
          <cell r="B61" t="str">
            <v>Cambridge</v>
          </cell>
          <cell r="C61">
            <v>3</v>
          </cell>
          <cell r="D61">
            <v>26</v>
          </cell>
          <cell r="E61">
            <v>24</v>
          </cell>
          <cell r="F61">
            <v>11</v>
          </cell>
          <cell r="G61">
            <v>14</v>
          </cell>
          <cell r="H61">
            <v>16</v>
          </cell>
          <cell r="I61">
            <v>18</v>
          </cell>
          <cell r="J61">
            <v>4</v>
          </cell>
          <cell r="K61">
            <v>11</v>
          </cell>
          <cell r="L61">
            <v>11</v>
          </cell>
          <cell r="M61">
            <v>6</v>
          </cell>
          <cell r="N61">
            <v>10</v>
          </cell>
          <cell r="O61">
            <v>154</v>
          </cell>
          <cell r="P61">
            <v>208990</v>
          </cell>
          <cell r="Q61">
            <v>1841399</v>
          </cell>
          <cell r="R61">
            <v>1781837</v>
          </cell>
          <cell r="S61">
            <v>894549</v>
          </cell>
          <cell r="T61">
            <v>1041937</v>
          </cell>
          <cell r="U61">
            <v>1095180</v>
          </cell>
          <cell r="V61">
            <v>1321550</v>
          </cell>
          <cell r="W61">
            <v>301000</v>
          </cell>
          <cell r="X61">
            <v>915658</v>
          </cell>
          <cell r="Y61">
            <v>830067</v>
          </cell>
          <cell r="Z61">
            <v>552977</v>
          </cell>
          <cell r="AA61">
            <v>859895</v>
          </cell>
          <cell r="AB61">
            <v>11645039</v>
          </cell>
        </row>
        <row r="62">
          <cell r="A62" t="str">
            <v>E07000009</v>
          </cell>
          <cell r="B62" t="str">
            <v>East Cambridgeshire</v>
          </cell>
          <cell r="C62">
            <v>5</v>
          </cell>
          <cell r="D62">
            <v>7</v>
          </cell>
          <cell r="E62">
            <v>10</v>
          </cell>
          <cell r="F62">
            <v>14</v>
          </cell>
          <cell r="G62">
            <v>13</v>
          </cell>
          <cell r="H62">
            <v>12</v>
          </cell>
          <cell r="I62">
            <v>12</v>
          </cell>
          <cell r="J62">
            <v>4</v>
          </cell>
          <cell r="K62">
            <v>12</v>
          </cell>
          <cell r="L62">
            <v>7</v>
          </cell>
          <cell r="M62">
            <v>4</v>
          </cell>
          <cell r="N62">
            <v>5</v>
          </cell>
          <cell r="O62">
            <v>105</v>
          </cell>
          <cell r="P62">
            <v>144537</v>
          </cell>
          <cell r="Q62">
            <v>223939</v>
          </cell>
          <cell r="R62">
            <v>383994</v>
          </cell>
          <cell r="S62">
            <v>551096</v>
          </cell>
          <cell r="T62">
            <v>577992</v>
          </cell>
          <cell r="U62">
            <v>485595</v>
          </cell>
          <cell r="V62">
            <v>479492</v>
          </cell>
          <cell r="W62">
            <v>185198</v>
          </cell>
          <cell r="X62">
            <v>515184</v>
          </cell>
          <cell r="Y62">
            <v>304899</v>
          </cell>
          <cell r="Z62">
            <v>164899</v>
          </cell>
          <cell r="AA62">
            <v>292997</v>
          </cell>
          <cell r="AB62">
            <v>4309822</v>
          </cell>
        </row>
        <row r="63">
          <cell r="A63" t="str">
            <v>E07000010</v>
          </cell>
          <cell r="B63" t="str">
            <v>Fenland</v>
          </cell>
          <cell r="C63">
            <v>0</v>
          </cell>
          <cell r="D63">
            <v>0</v>
          </cell>
          <cell r="E63">
            <v>3</v>
          </cell>
          <cell r="F63">
            <v>3</v>
          </cell>
          <cell r="G63">
            <v>10</v>
          </cell>
          <cell r="H63">
            <v>8</v>
          </cell>
          <cell r="I63">
            <v>6</v>
          </cell>
          <cell r="J63">
            <v>1</v>
          </cell>
          <cell r="K63">
            <v>3</v>
          </cell>
          <cell r="L63">
            <v>6</v>
          </cell>
          <cell r="M63">
            <v>9</v>
          </cell>
          <cell r="N63">
            <v>13</v>
          </cell>
          <cell r="O63">
            <v>62</v>
          </cell>
          <cell r="P63">
            <v>0</v>
          </cell>
          <cell r="Q63">
            <v>0</v>
          </cell>
          <cell r="R63">
            <v>116399</v>
          </cell>
          <cell r="S63">
            <v>102000</v>
          </cell>
          <cell r="T63">
            <v>298385</v>
          </cell>
          <cell r="U63">
            <v>240698</v>
          </cell>
          <cell r="V63">
            <v>230595</v>
          </cell>
          <cell r="W63">
            <v>33000</v>
          </cell>
          <cell r="X63">
            <v>85398</v>
          </cell>
          <cell r="Y63">
            <v>188297</v>
          </cell>
          <cell r="Z63">
            <v>318193</v>
          </cell>
          <cell r="AA63">
            <v>425192</v>
          </cell>
          <cell r="AB63">
            <v>2038157</v>
          </cell>
        </row>
        <row r="64">
          <cell r="A64" t="str">
            <v>E07000011</v>
          </cell>
          <cell r="B64" t="str">
            <v>Huntingdonshire</v>
          </cell>
          <cell r="C64">
            <v>7</v>
          </cell>
          <cell r="D64">
            <v>34</v>
          </cell>
          <cell r="E64">
            <v>63</v>
          </cell>
          <cell r="F64">
            <v>24</v>
          </cell>
          <cell r="G64">
            <v>44</v>
          </cell>
          <cell r="H64">
            <v>31</v>
          </cell>
          <cell r="I64">
            <v>43</v>
          </cell>
          <cell r="J64">
            <v>14</v>
          </cell>
          <cell r="K64">
            <v>34</v>
          </cell>
          <cell r="L64">
            <v>22</v>
          </cell>
          <cell r="M64">
            <v>43</v>
          </cell>
          <cell r="N64">
            <v>29</v>
          </cell>
          <cell r="O64">
            <v>388</v>
          </cell>
          <cell r="P64">
            <v>309596</v>
          </cell>
          <cell r="Q64">
            <v>1509032</v>
          </cell>
          <cell r="R64">
            <v>2549323</v>
          </cell>
          <cell r="S64">
            <v>1101408</v>
          </cell>
          <cell r="T64">
            <v>1913706</v>
          </cell>
          <cell r="U64">
            <v>1300289</v>
          </cell>
          <cell r="V64">
            <v>1841158</v>
          </cell>
          <cell r="W64">
            <v>539863</v>
          </cell>
          <cell r="X64">
            <v>1229383</v>
          </cell>
          <cell r="Y64">
            <v>1146307</v>
          </cell>
          <cell r="Z64">
            <v>1770968</v>
          </cell>
          <cell r="AA64">
            <v>1316713</v>
          </cell>
          <cell r="AB64">
            <v>16527746</v>
          </cell>
        </row>
        <row r="65">
          <cell r="A65" t="str">
            <v>E07000012</v>
          </cell>
          <cell r="B65" t="str">
            <v>South Cambridgeshire</v>
          </cell>
          <cell r="C65">
            <v>14</v>
          </cell>
          <cell r="D65">
            <v>25</v>
          </cell>
          <cell r="E65">
            <v>50</v>
          </cell>
          <cell r="F65">
            <v>22</v>
          </cell>
          <cell r="G65">
            <v>58</v>
          </cell>
          <cell r="H65">
            <v>25</v>
          </cell>
          <cell r="I65">
            <v>54</v>
          </cell>
          <cell r="J65">
            <v>15</v>
          </cell>
          <cell r="K65">
            <v>56</v>
          </cell>
          <cell r="L65">
            <v>15</v>
          </cell>
          <cell r="M65">
            <v>41</v>
          </cell>
          <cell r="N65">
            <v>8</v>
          </cell>
          <cell r="O65">
            <v>383</v>
          </cell>
          <cell r="P65">
            <v>663925</v>
          </cell>
          <cell r="Q65">
            <v>1262465</v>
          </cell>
          <cell r="R65">
            <v>2576944</v>
          </cell>
          <cell r="S65">
            <v>1247266</v>
          </cell>
          <cell r="T65">
            <v>3014252</v>
          </cell>
          <cell r="U65">
            <v>1322671</v>
          </cell>
          <cell r="V65">
            <v>3001789</v>
          </cell>
          <cell r="W65">
            <v>841000</v>
          </cell>
          <cell r="X65">
            <v>3290483</v>
          </cell>
          <cell r="Y65">
            <v>1017761</v>
          </cell>
          <cell r="Z65">
            <v>2612389</v>
          </cell>
          <cell r="AA65">
            <v>506774</v>
          </cell>
          <cell r="AB65">
            <v>21357719</v>
          </cell>
        </row>
        <row r="66">
          <cell r="A66" t="str">
            <v>E07000026</v>
          </cell>
          <cell r="B66" t="str">
            <v>Allerdale</v>
          </cell>
          <cell r="C66">
            <v>2</v>
          </cell>
          <cell r="D66">
            <v>8</v>
          </cell>
          <cell r="E66">
            <v>13</v>
          </cell>
          <cell r="F66">
            <v>6</v>
          </cell>
          <cell r="G66">
            <v>11</v>
          </cell>
          <cell r="H66">
            <v>12</v>
          </cell>
          <cell r="I66">
            <v>15</v>
          </cell>
          <cell r="J66">
            <v>15</v>
          </cell>
          <cell r="K66">
            <v>18</v>
          </cell>
          <cell r="L66">
            <v>17</v>
          </cell>
          <cell r="M66">
            <v>19</v>
          </cell>
          <cell r="N66">
            <v>12</v>
          </cell>
          <cell r="O66">
            <v>148</v>
          </cell>
          <cell r="P66">
            <v>60198</v>
          </cell>
          <cell r="Q66">
            <v>209992</v>
          </cell>
          <cell r="R66">
            <v>444578</v>
          </cell>
          <cell r="S66">
            <v>189976</v>
          </cell>
          <cell r="T66">
            <v>398816</v>
          </cell>
          <cell r="U66">
            <v>465498</v>
          </cell>
          <cell r="V66">
            <v>541743</v>
          </cell>
          <cell r="W66">
            <v>521821</v>
          </cell>
          <cell r="X66">
            <v>551529</v>
          </cell>
          <cell r="Y66">
            <v>620811</v>
          </cell>
          <cell r="Z66">
            <v>637888</v>
          </cell>
          <cell r="AA66">
            <v>472537</v>
          </cell>
          <cell r="AB66">
            <v>5115387</v>
          </cell>
        </row>
        <row r="67">
          <cell r="A67" t="str">
            <v>E07000027</v>
          </cell>
          <cell r="B67" t="str">
            <v>Barrow-in-Furness</v>
          </cell>
          <cell r="C67">
            <v>0</v>
          </cell>
          <cell r="D67">
            <v>1</v>
          </cell>
          <cell r="E67">
            <v>4</v>
          </cell>
          <cell r="F67">
            <v>3</v>
          </cell>
          <cell r="G67">
            <v>2</v>
          </cell>
          <cell r="H67">
            <v>1</v>
          </cell>
          <cell r="I67">
            <v>2</v>
          </cell>
          <cell r="J67">
            <v>0</v>
          </cell>
          <cell r="K67">
            <v>3</v>
          </cell>
          <cell r="L67">
            <v>6</v>
          </cell>
          <cell r="M67">
            <v>7</v>
          </cell>
          <cell r="N67">
            <v>3</v>
          </cell>
          <cell r="O67">
            <v>32</v>
          </cell>
          <cell r="P67">
            <v>0</v>
          </cell>
          <cell r="Q67">
            <v>29000</v>
          </cell>
          <cell r="R67">
            <v>130200</v>
          </cell>
          <cell r="S67">
            <v>80480</v>
          </cell>
          <cell r="T67">
            <v>78999</v>
          </cell>
          <cell r="U67">
            <v>49000</v>
          </cell>
          <cell r="V67">
            <v>57999</v>
          </cell>
          <cell r="W67">
            <v>0</v>
          </cell>
          <cell r="X67">
            <v>131970</v>
          </cell>
          <cell r="Y67">
            <v>219124</v>
          </cell>
          <cell r="Z67">
            <v>217470</v>
          </cell>
          <cell r="AA67">
            <v>95980</v>
          </cell>
          <cell r="AB67">
            <v>1090222</v>
          </cell>
        </row>
        <row r="68">
          <cell r="A68" t="str">
            <v>E07000028</v>
          </cell>
          <cell r="B68" t="str">
            <v>Carlisle</v>
          </cell>
          <cell r="C68">
            <v>2</v>
          </cell>
          <cell r="D68">
            <v>5</v>
          </cell>
          <cell r="E68">
            <v>10</v>
          </cell>
          <cell r="F68">
            <v>5</v>
          </cell>
          <cell r="G68">
            <v>7</v>
          </cell>
          <cell r="H68">
            <v>13</v>
          </cell>
          <cell r="I68">
            <v>23</v>
          </cell>
          <cell r="J68">
            <v>12</v>
          </cell>
          <cell r="K68">
            <v>23</v>
          </cell>
          <cell r="L68">
            <v>16</v>
          </cell>
          <cell r="M68">
            <v>30</v>
          </cell>
          <cell r="N68">
            <v>15</v>
          </cell>
          <cell r="O68">
            <v>161</v>
          </cell>
          <cell r="P68">
            <v>54398</v>
          </cell>
          <cell r="Q68">
            <v>158986</v>
          </cell>
          <cell r="R68">
            <v>329181</v>
          </cell>
          <cell r="S68">
            <v>159777</v>
          </cell>
          <cell r="T68">
            <v>265777</v>
          </cell>
          <cell r="U68">
            <v>543506</v>
          </cell>
          <cell r="V68">
            <v>880822</v>
          </cell>
          <cell r="W68">
            <v>494508</v>
          </cell>
          <cell r="X68">
            <v>744114</v>
          </cell>
          <cell r="Y68">
            <v>582531</v>
          </cell>
          <cell r="Z68">
            <v>1077154</v>
          </cell>
          <cell r="AA68">
            <v>644783</v>
          </cell>
          <cell r="AB68">
            <v>5935537</v>
          </cell>
        </row>
        <row r="69">
          <cell r="A69" t="str">
            <v>E07000029</v>
          </cell>
          <cell r="B69" t="str">
            <v>Copeland</v>
          </cell>
          <cell r="C69">
            <v>2</v>
          </cell>
          <cell r="D69">
            <v>4</v>
          </cell>
          <cell r="E69">
            <v>7</v>
          </cell>
          <cell r="F69">
            <v>2</v>
          </cell>
          <cell r="G69">
            <v>0</v>
          </cell>
          <cell r="H69">
            <v>1</v>
          </cell>
          <cell r="I69">
            <v>0</v>
          </cell>
          <cell r="J69">
            <v>2</v>
          </cell>
          <cell r="K69">
            <v>2</v>
          </cell>
          <cell r="L69">
            <v>2</v>
          </cell>
          <cell r="M69">
            <v>9</v>
          </cell>
          <cell r="N69">
            <v>7</v>
          </cell>
          <cell r="O69">
            <v>38</v>
          </cell>
          <cell r="P69">
            <v>47398</v>
          </cell>
          <cell r="Q69">
            <v>130388</v>
          </cell>
          <cell r="R69">
            <v>158494</v>
          </cell>
          <cell r="S69">
            <v>113500</v>
          </cell>
          <cell r="T69">
            <v>0</v>
          </cell>
          <cell r="U69">
            <v>48000</v>
          </cell>
          <cell r="V69">
            <v>0</v>
          </cell>
          <cell r="W69">
            <v>83990</v>
          </cell>
          <cell r="X69">
            <v>84180</v>
          </cell>
          <cell r="Y69">
            <v>55582</v>
          </cell>
          <cell r="Z69">
            <v>352346</v>
          </cell>
          <cell r="AA69">
            <v>331359</v>
          </cell>
          <cell r="AB69">
            <v>1405237</v>
          </cell>
        </row>
        <row r="70">
          <cell r="A70" t="str">
            <v>E07000030</v>
          </cell>
          <cell r="B70" t="str">
            <v>Eden</v>
          </cell>
          <cell r="C70">
            <v>0</v>
          </cell>
          <cell r="D70">
            <v>2</v>
          </cell>
          <cell r="E70">
            <v>2</v>
          </cell>
          <cell r="F70">
            <v>6</v>
          </cell>
          <cell r="G70">
            <v>4</v>
          </cell>
          <cell r="H70">
            <v>1</v>
          </cell>
          <cell r="I70">
            <v>1</v>
          </cell>
          <cell r="J70">
            <v>4</v>
          </cell>
          <cell r="K70">
            <v>1</v>
          </cell>
          <cell r="L70">
            <v>2</v>
          </cell>
          <cell r="M70">
            <v>4</v>
          </cell>
          <cell r="N70">
            <v>3</v>
          </cell>
          <cell r="O70">
            <v>30</v>
          </cell>
          <cell r="P70">
            <v>0</v>
          </cell>
          <cell r="Q70">
            <v>60980</v>
          </cell>
          <cell r="R70">
            <v>51990</v>
          </cell>
          <cell r="S70">
            <v>218312</v>
          </cell>
          <cell r="T70">
            <v>122360</v>
          </cell>
          <cell r="U70">
            <v>25990</v>
          </cell>
          <cell r="V70">
            <v>33990</v>
          </cell>
          <cell r="W70">
            <v>171770</v>
          </cell>
          <cell r="X70">
            <v>51990</v>
          </cell>
          <cell r="Y70">
            <v>81180</v>
          </cell>
          <cell r="Z70">
            <v>136597</v>
          </cell>
          <cell r="AA70">
            <v>136979</v>
          </cell>
          <cell r="AB70">
            <v>1092138</v>
          </cell>
        </row>
        <row r="71">
          <cell r="A71" t="str">
            <v>E07000031</v>
          </cell>
          <cell r="B71" t="str">
            <v>South Lakeland</v>
          </cell>
          <cell r="C71">
            <v>0</v>
          </cell>
          <cell r="D71">
            <v>0</v>
          </cell>
          <cell r="E71">
            <v>0</v>
          </cell>
          <cell r="F71">
            <v>1</v>
          </cell>
          <cell r="G71">
            <v>6</v>
          </cell>
          <cell r="H71">
            <v>4</v>
          </cell>
          <cell r="I71">
            <v>3</v>
          </cell>
          <cell r="J71">
            <v>12</v>
          </cell>
          <cell r="K71">
            <v>6</v>
          </cell>
          <cell r="L71">
            <v>3</v>
          </cell>
          <cell r="M71">
            <v>6</v>
          </cell>
          <cell r="N71">
            <v>4</v>
          </cell>
          <cell r="O71">
            <v>45</v>
          </cell>
          <cell r="P71">
            <v>0</v>
          </cell>
          <cell r="Q71">
            <v>0</v>
          </cell>
          <cell r="R71">
            <v>0</v>
          </cell>
          <cell r="S71">
            <v>34599</v>
          </cell>
          <cell r="T71">
            <v>220378</v>
          </cell>
          <cell r="U71">
            <v>194905</v>
          </cell>
          <cell r="V71">
            <v>162789</v>
          </cell>
          <cell r="W71">
            <v>524590</v>
          </cell>
          <cell r="X71">
            <v>227950</v>
          </cell>
          <cell r="Y71">
            <v>172970</v>
          </cell>
          <cell r="Z71">
            <v>333940</v>
          </cell>
          <cell r="AA71">
            <v>235560</v>
          </cell>
          <cell r="AB71">
            <v>2107681</v>
          </cell>
        </row>
        <row r="72">
          <cell r="A72" t="str">
            <v>E07000032</v>
          </cell>
          <cell r="B72" t="str">
            <v>Amber Valley</v>
          </cell>
          <cell r="C72">
            <v>3</v>
          </cell>
          <cell r="D72">
            <v>10</v>
          </cell>
          <cell r="E72">
            <v>16</v>
          </cell>
          <cell r="F72">
            <v>11</v>
          </cell>
          <cell r="G72">
            <v>4</v>
          </cell>
          <cell r="H72">
            <v>10</v>
          </cell>
          <cell r="I72">
            <v>8</v>
          </cell>
          <cell r="J72">
            <v>7</v>
          </cell>
          <cell r="K72">
            <v>20</v>
          </cell>
          <cell r="L72">
            <v>22</v>
          </cell>
          <cell r="M72">
            <v>36</v>
          </cell>
          <cell r="N72">
            <v>15</v>
          </cell>
          <cell r="O72">
            <v>162</v>
          </cell>
          <cell r="P72">
            <v>84980</v>
          </cell>
          <cell r="Q72">
            <v>334920</v>
          </cell>
          <cell r="R72">
            <v>512060</v>
          </cell>
          <cell r="S72">
            <v>282810</v>
          </cell>
          <cell r="T72">
            <v>107960</v>
          </cell>
          <cell r="U72">
            <v>345520</v>
          </cell>
          <cell r="V72">
            <v>269960</v>
          </cell>
          <cell r="W72">
            <v>227960</v>
          </cell>
          <cell r="X72">
            <v>852100</v>
          </cell>
          <cell r="Y72">
            <v>870820</v>
          </cell>
          <cell r="Z72">
            <v>1577375</v>
          </cell>
          <cell r="AA72">
            <v>764272</v>
          </cell>
          <cell r="AB72">
            <v>6230737</v>
          </cell>
        </row>
        <row r="73">
          <cell r="A73" t="str">
            <v>E07000033</v>
          </cell>
          <cell r="B73" t="str">
            <v>Bolsover</v>
          </cell>
          <cell r="C73">
            <v>2</v>
          </cell>
          <cell r="D73">
            <v>7</v>
          </cell>
          <cell r="E73">
            <v>15</v>
          </cell>
          <cell r="F73">
            <v>12</v>
          </cell>
          <cell r="G73">
            <v>25</v>
          </cell>
          <cell r="H73">
            <v>18</v>
          </cell>
          <cell r="I73">
            <v>23</v>
          </cell>
          <cell r="J73">
            <v>13</v>
          </cell>
          <cell r="K73">
            <v>31</v>
          </cell>
          <cell r="L73">
            <v>24</v>
          </cell>
          <cell r="M73">
            <v>32</v>
          </cell>
          <cell r="N73">
            <v>18</v>
          </cell>
          <cell r="O73">
            <v>220</v>
          </cell>
          <cell r="P73">
            <v>46998</v>
          </cell>
          <cell r="Q73">
            <v>182293</v>
          </cell>
          <cell r="R73">
            <v>411876</v>
          </cell>
          <cell r="S73">
            <v>374081</v>
          </cell>
          <cell r="T73">
            <v>743780</v>
          </cell>
          <cell r="U73">
            <v>518285</v>
          </cell>
          <cell r="V73">
            <v>768704</v>
          </cell>
          <cell r="W73">
            <v>405843</v>
          </cell>
          <cell r="X73">
            <v>901027</v>
          </cell>
          <cell r="Y73">
            <v>823560</v>
          </cell>
          <cell r="Z73">
            <v>1098034</v>
          </cell>
          <cell r="AA73">
            <v>602879</v>
          </cell>
          <cell r="AB73">
            <v>6877360</v>
          </cell>
        </row>
        <row r="74">
          <cell r="A74" t="str">
            <v>E07000034</v>
          </cell>
          <cell r="B74" t="str">
            <v>Chesterfield</v>
          </cell>
          <cell r="C74">
            <v>4</v>
          </cell>
          <cell r="D74">
            <v>5</v>
          </cell>
          <cell r="E74">
            <v>13</v>
          </cell>
          <cell r="F74">
            <v>11</v>
          </cell>
          <cell r="G74">
            <v>10</v>
          </cell>
          <cell r="H74">
            <v>3</v>
          </cell>
          <cell r="I74">
            <v>5</v>
          </cell>
          <cell r="J74">
            <v>2</v>
          </cell>
          <cell r="K74">
            <v>13</v>
          </cell>
          <cell r="L74">
            <v>7</v>
          </cell>
          <cell r="M74">
            <v>12</v>
          </cell>
          <cell r="N74">
            <v>3</v>
          </cell>
          <cell r="O74">
            <v>88</v>
          </cell>
          <cell r="P74">
            <v>140596</v>
          </cell>
          <cell r="Q74">
            <v>177995</v>
          </cell>
          <cell r="R74">
            <v>414544</v>
          </cell>
          <cell r="S74">
            <v>373427</v>
          </cell>
          <cell r="T74">
            <v>360327</v>
          </cell>
          <cell r="U74">
            <v>156780</v>
          </cell>
          <cell r="V74">
            <v>205809</v>
          </cell>
          <cell r="W74">
            <v>92380</v>
          </cell>
          <cell r="X74">
            <v>449535</v>
          </cell>
          <cell r="Y74">
            <v>210885</v>
          </cell>
          <cell r="Z74">
            <v>359717</v>
          </cell>
          <cell r="AA74">
            <v>101380</v>
          </cell>
          <cell r="AB74">
            <v>3043375</v>
          </cell>
        </row>
        <row r="75">
          <cell r="A75" t="str">
            <v>E07000035</v>
          </cell>
          <cell r="B75" t="str">
            <v>Derbyshire Dales</v>
          </cell>
          <cell r="C75">
            <v>0</v>
          </cell>
          <cell r="D75">
            <v>3</v>
          </cell>
          <cell r="E75">
            <v>2</v>
          </cell>
          <cell r="F75">
            <v>2</v>
          </cell>
          <cell r="G75">
            <v>0</v>
          </cell>
          <cell r="H75">
            <v>0</v>
          </cell>
          <cell r="I75">
            <v>0</v>
          </cell>
          <cell r="J75">
            <v>1</v>
          </cell>
          <cell r="K75">
            <v>3</v>
          </cell>
          <cell r="L75">
            <v>5</v>
          </cell>
          <cell r="M75">
            <v>19</v>
          </cell>
          <cell r="N75">
            <v>5</v>
          </cell>
          <cell r="O75">
            <v>40</v>
          </cell>
          <cell r="P75">
            <v>0</v>
          </cell>
          <cell r="Q75">
            <v>109600</v>
          </cell>
          <cell r="R75">
            <v>59600</v>
          </cell>
          <cell r="S75">
            <v>112380</v>
          </cell>
          <cell r="T75">
            <v>0</v>
          </cell>
          <cell r="U75">
            <v>0</v>
          </cell>
          <cell r="V75">
            <v>0</v>
          </cell>
          <cell r="W75">
            <v>44400</v>
          </cell>
          <cell r="X75">
            <v>117000</v>
          </cell>
          <cell r="Y75">
            <v>197580</v>
          </cell>
          <cell r="Z75">
            <v>925907</v>
          </cell>
          <cell r="AA75">
            <v>293790</v>
          </cell>
          <cell r="AB75">
            <v>1860257</v>
          </cell>
        </row>
        <row r="76">
          <cell r="A76" t="str">
            <v>E07000036</v>
          </cell>
          <cell r="B76" t="str">
            <v>Erewash</v>
          </cell>
          <cell r="C76">
            <v>0</v>
          </cell>
          <cell r="D76">
            <v>8</v>
          </cell>
          <cell r="E76">
            <v>7</v>
          </cell>
          <cell r="F76">
            <v>5</v>
          </cell>
          <cell r="G76">
            <v>12</v>
          </cell>
          <cell r="H76">
            <v>4</v>
          </cell>
          <cell r="I76">
            <v>4</v>
          </cell>
          <cell r="J76">
            <v>2</v>
          </cell>
          <cell r="K76">
            <v>11</v>
          </cell>
          <cell r="L76">
            <v>6</v>
          </cell>
          <cell r="M76">
            <v>3</v>
          </cell>
          <cell r="N76">
            <v>1</v>
          </cell>
          <cell r="O76">
            <v>63</v>
          </cell>
          <cell r="P76">
            <v>0</v>
          </cell>
          <cell r="Q76">
            <v>194547</v>
          </cell>
          <cell r="R76">
            <v>198288</v>
          </cell>
          <cell r="S76">
            <v>189300</v>
          </cell>
          <cell r="T76">
            <v>433575</v>
          </cell>
          <cell r="U76">
            <v>123788</v>
          </cell>
          <cell r="V76">
            <v>94797</v>
          </cell>
          <cell r="W76">
            <v>49032</v>
          </cell>
          <cell r="X76">
            <v>334257</v>
          </cell>
          <cell r="Y76">
            <v>202540</v>
          </cell>
          <cell r="Z76">
            <v>102397</v>
          </cell>
          <cell r="AA76">
            <v>52995</v>
          </cell>
          <cell r="AB76">
            <v>1975516</v>
          </cell>
        </row>
        <row r="77">
          <cell r="A77" t="str">
            <v>E07000037</v>
          </cell>
          <cell r="B77" t="str">
            <v>High Peak</v>
          </cell>
          <cell r="C77">
            <v>3</v>
          </cell>
          <cell r="D77">
            <v>2</v>
          </cell>
          <cell r="E77">
            <v>0</v>
          </cell>
          <cell r="F77">
            <v>0</v>
          </cell>
          <cell r="G77">
            <v>3</v>
          </cell>
          <cell r="H77">
            <v>2</v>
          </cell>
          <cell r="I77">
            <v>2</v>
          </cell>
          <cell r="J77">
            <v>6</v>
          </cell>
          <cell r="K77">
            <v>12</v>
          </cell>
          <cell r="L77">
            <v>9</v>
          </cell>
          <cell r="M77">
            <v>12</v>
          </cell>
          <cell r="N77">
            <v>2</v>
          </cell>
          <cell r="O77">
            <v>53</v>
          </cell>
          <cell r="P77">
            <v>105197</v>
          </cell>
          <cell r="Q77">
            <v>130000</v>
          </cell>
          <cell r="R77">
            <v>0</v>
          </cell>
          <cell r="S77">
            <v>0</v>
          </cell>
          <cell r="T77">
            <v>158390</v>
          </cell>
          <cell r="U77">
            <v>129598</v>
          </cell>
          <cell r="V77">
            <v>112999</v>
          </cell>
          <cell r="W77">
            <v>208598</v>
          </cell>
          <cell r="X77">
            <v>495792</v>
          </cell>
          <cell r="Y77">
            <v>412384</v>
          </cell>
          <cell r="Z77">
            <v>482335</v>
          </cell>
          <cell r="AA77">
            <v>75598</v>
          </cell>
          <cell r="AB77">
            <v>2310891</v>
          </cell>
        </row>
        <row r="78">
          <cell r="A78" t="str">
            <v>E07000038</v>
          </cell>
          <cell r="B78" t="str">
            <v>North East Derbyshire</v>
          </cell>
          <cell r="C78">
            <v>0</v>
          </cell>
          <cell r="D78">
            <v>2</v>
          </cell>
          <cell r="E78">
            <v>0</v>
          </cell>
          <cell r="F78">
            <v>0</v>
          </cell>
          <cell r="G78">
            <v>2</v>
          </cell>
          <cell r="H78">
            <v>2</v>
          </cell>
          <cell r="I78">
            <v>8</v>
          </cell>
          <cell r="J78">
            <v>2</v>
          </cell>
          <cell r="K78">
            <v>5</v>
          </cell>
          <cell r="L78">
            <v>6</v>
          </cell>
          <cell r="M78">
            <v>13</v>
          </cell>
          <cell r="N78">
            <v>6</v>
          </cell>
          <cell r="O78">
            <v>46</v>
          </cell>
          <cell r="P78">
            <v>0</v>
          </cell>
          <cell r="Q78">
            <v>82999</v>
          </cell>
          <cell r="R78">
            <v>0</v>
          </cell>
          <cell r="S78">
            <v>0</v>
          </cell>
          <cell r="T78">
            <v>35980</v>
          </cell>
          <cell r="U78">
            <v>52380</v>
          </cell>
          <cell r="V78">
            <v>295454</v>
          </cell>
          <cell r="W78">
            <v>85989</v>
          </cell>
          <cell r="X78">
            <v>167988</v>
          </cell>
          <cell r="Y78">
            <v>186740</v>
          </cell>
          <cell r="Z78">
            <v>425524</v>
          </cell>
          <cell r="AA78">
            <v>214726</v>
          </cell>
          <cell r="AB78">
            <v>1547780</v>
          </cell>
        </row>
        <row r="79">
          <cell r="A79" t="str">
            <v>E07000039</v>
          </cell>
          <cell r="B79" t="str">
            <v>South Derbyshire</v>
          </cell>
          <cell r="C79">
            <v>5</v>
          </cell>
          <cell r="D79">
            <v>12</v>
          </cell>
          <cell r="E79">
            <v>36</v>
          </cell>
          <cell r="F79">
            <v>25</v>
          </cell>
          <cell r="G79">
            <v>56</v>
          </cell>
          <cell r="H79">
            <v>34</v>
          </cell>
          <cell r="I79">
            <v>58</v>
          </cell>
          <cell r="J79">
            <v>35</v>
          </cell>
          <cell r="K79">
            <v>66</v>
          </cell>
          <cell r="L79">
            <v>43</v>
          </cell>
          <cell r="M79">
            <v>99</v>
          </cell>
          <cell r="N79">
            <v>70</v>
          </cell>
          <cell r="O79">
            <v>539</v>
          </cell>
          <cell r="P79">
            <v>158198</v>
          </cell>
          <cell r="Q79">
            <v>367583</v>
          </cell>
          <cell r="R79">
            <v>1207785</v>
          </cell>
          <cell r="S79">
            <v>930575</v>
          </cell>
          <cell r="T79">
            <v>2097202</v>
          </cell>
          <cell r="U79">
            <v>1148146</v>
          </cell>
          <cell r="V79">
            <v>2119343</v>
          </cell>
          <cell r="W79">
            <v>1351741</v>
          </cell>
          <cell r="X79">
            <v>2678574</v>
          </cell>
          <cell r="Y79">
            <v>1802369</v>
          </cell>
          <cell r="Z79">
            <v>3772002</v>
          </cell>
          <cell r="AA79">
            <v>2773557</v>
          </cell>
          <cell r="AB79">
            <v>20407075</v>
          </cell>
        </row>
        <row r="80">
          <cell r="A80" t="str">
            <v>E07000040</v>
          </cell>
          <cell r="B80" t="str">
            <v>East Devon</v>
          </cell>
          <cell r="C80">
            <v>11</v>
          </cell>
          <cell r="D80">
            <v>17</v>
          </cell>
          <cell r="E80">
            <v>49</v>
          </cell>
          <cell r="F80">
            <v>31</v>
          </cell>
          <cell r="G80">
            <v>52</v>
          </cell>
          <cell r="H80">
            <v>37</v>
          </cell>
          <cell r="I80">
            <v>55</v>
          </cell>
          <cell r="J80">
            <v>29</v>
          </cell>
          <cell r="K80">
            <v>56</v>
          </cell>
          <cell r="L80">
            <v>37</v>
          </cell>
          <cell r="M80">
            <v>77</v>
          </cell>
          <cell r="N80">
            <v>37</v>
          </cell>
          <cell r="O80">
            <v>488</v>
          </cell>
          <cell r="P80">
            <v>324782</v>
          </cell>
          <cell r="Q80">
            <v>657940</v>
          </cell>
          <cell r="R80">
            <v>1949835</v>
          </cell>
          <cell r="S80">
            <v>1220781</v>
          </cell>
          <cell r="T80">
            <v>2367150</v>
          </cell>
          <cell r="U80">
            <v>1487713</v>
          </cell>
          <cell r="V80">
            <v>2253888</v>
          </cell>
          <cell r="W80">
            <v>1199580</v>
          </cell>
          <cell r="X80">
            <v>2708486</v>
          </cell>
          <cell r="Y80">
            <v>1669593</v>
          </cell>
          <cell r="Z80">
            <v>3349446</v>
          </cell>
          <cell r="AA80">
            <v>1939404</v>
          </cell>
          <cell r="AB80">
            <v>21128598</v>
          </cell>
        </row>
        <row r="81">
          <cell r="A81" t="str">
            <v>E07000041</v>
          </cell>
          <cell r="B81" t="str">
            <v>Exeter</v>
          </cell>
          <cell r="C81">
            <v>11</v>
          </cell>
          <cell r="D81">
            <v>14</v>
          </cell>
          <cell r="E81">
            <v>41</v>
          </cell>
          <cell r="F81">
            <v>14</v>
          </cell>
          <cell r="G81">
            <v>45</v>
          </cell>
          <cell r="H81">
            <v>14</v>
          </cell>
          <cell r="I81">
            <v>47</v>
          </cell>
          <cell r="J81">
            <v>20</v>
          </cell>
          <cell r="K81">
            <v>69</v>
          </cell>
          <cell r="L81">
            <v>15</v>
          </cell>
          <cell r="M81">
            <v>33</v>
          </cell>
          <cell r="N81">
            <v>13</v>
          </cell>
          <cell r="O81">
            <v>336</v>
          </cell>
          <cell r="P81">
            <v>506220</v>
          </cell>
          <cell r="Q81">
            <v>783397</v>
          </cell>
          <cell r="R81">
            <v>1937936</v>
          </cell>
          <cell r="S81">
            <v>659075</v>
          </cell>
          <cell r="T81">
            <v>2291321</v>
          </cell>
          <cell r="U81">
            <v>808554</v>
          </cell>
          <cell r="V81">
            <v>2516629</v>
          </cell>
          <cell r="W81">
            <v>1131539</v>
          </cell>
          <cell r="X81">
            <v>3954866</v>
          </cell>
          <cell r="Y81">
            <v>888892</v>
          </cell>
          <cell r="Z81">
            <v>1975112</v>
          </cell>
          <cell r="AA81">
            <v>800982</v>
          </cell>
          <cell r="AB81">
            <v>18254523</v>
          </cell>
        </row>
        <row r="82">
          <cell r="A82" t="str">
            <v>E07000042</v>
          </cell>
          <cell r="B82" t="str">
            <v>Mid Devon</v>
          </cell>
          <cell r="C82">
            <v>6</v>
          </cell>
          <cell r="D82">
            <v>6</v>
          </cell>
          <cell r="E82">
            <v>16</v>
          </cell>
          <cell r="F82">
            <v>5</v>
          </cell>
          <cell r="G82">
            <v>10</v>
          </cell>
          <cell r="H82">
            <v>11</v>
          </cell>
          <cell r="I82">
            <v>21</v>
          </cell>
          <cell r="J82">
            <v>8</v>
          </cell>
          <cell r="K82">
            <v>13</v>
          </cell>
          <cell r="L82">
            <v>8</v>
          </cell>
          <cell r="M82">
            <v>24</v>
          </cell>
          <cell r="N82">
            <v>10</v>
          </cell>
          <cell r="O82">
            <v>138</v>
          </cell>
          <cell r="P82">
            <v>252280</v>
          </cell>
          <cell r="Q82">
            <v>235380</v>
          </cell>
          <cell r="R82">
            <v>661770</v>
          </cell>
          <cell r="S82">
            <v>173720</v>
          </cell>
          <cell r="T82">
            <v>370040</v>
          </cell>
          <cell r="U82">
            <v>402460</v>
          </cell>
          <cell r="V82">
            <v>832084</v>
          </cell>
          <cell r="W82">
            <v>249750</v>
          </cell>
          <cell r="X82">
            <v>535920</v>
          </cell>
          <cell r="Y82">
            <v>327770</v>
          </cell>
          <cell r="Z82">
            <v>1006028</v>
          </cell>
          <cell r="AA82">
            <v>452990</v>
          </cell>
          <cell r="AB82">
            <v>5500192</v>
          </cell>
        </row>
        <row r="83">
          <cell r="A83" t="str">
            <v>E07000043</v>
          </cell>
          <cell r="B83" t="str">
            <v>North Devon</v>
          </cell>
          <cell r="C83">
            <v>1</v>
          </cell>
          <cell r="D83">
            <v>3</v>
          </cell>
          <cell r="E83">
            <v>3</v>
          </cell>
          <cell r="F83">
            <v>0</v>
          </cell>
          <cell r="G83">
            <v>3</v>
          </cell>
          <cell r="H83">
            <v>3</v>
          </cell>
          <cell r="I83">
            <v>4</v>
          </cell>
          <cell r="J83">
            <v>0</v>
          </cell>
          <cell r="K83">
            <v>8</v>
          </cell>
          <cell r="L83">
            <v>10</v>
          </cell>
          <cell r="M83">
            <v>20</v>
          </cell>
          <cell r="N83">
            <v>7</v>
          </cell>
          <cell r="O83">
            <v>62</v>
          </cell>
          <cell r="P83">
            <v>29990</v>
          </cell>
          <cell r="Q83">
            <v>160200</v>
          </cell>
          <cell r="R83">
            <v>162000</v>
          </cell>
          <cell r="S83">
            <v>0</v>
          </cell>
          <cell r="T83">
            <v>107980</v>
          </cell>
          <cell r="U83">
            <v>124930</v>
          </cell>
          <cell r="V83">
            <v>161779</v>
          </cell>
          <cell r="W83">
            <v>0</v>
          </cell>
          <cell r="X83">
            <v>385886</v>
          </cell>
          <cell r="Y83">
            <v>403370</v>
          </cell>
          <cell r="Z83">
            <v>993059</v>
          </cell>
          <cell r="AA83">
            <v>333057</v>
          </cell>
          <cell r="AB83">
            <v>2862251</v>
          </cell>
        </row>
        <row r="84">
          <cell r="A84" t="str">
            <v>E07000044</v>
          </cell>
          <cell r="B84" t="str">
            <v>South Hams</v>
          </cell>
          <cell r="C84">
            <v>1</v>
          </cell>
          <cell r="D84">
            <v>0</v>
          </cell>
          <cell r="E84">
            <v>4</v>
          </cell>
          <cell r="F84">
            <v>1</v>
          </cell>
          <cell r="G84">
            <v>9</v>
          </cell>
          <cell r="H84">
            <v>3</v>
          </cell>
          <cell r="I84">
            <v>12</v>
          </cell>
          <cell r="J84">
            <v>3</v>
          </cell>
          <cell r="K84">
            <v>7</v>
          </cell>
          <cell r="L84">
            <v>5</v>
          </cell>
          <cell r="M84">
            <v>10</v>
          </cell>
          <cell r="N84">
            <v>0</v>
          </cell>
          <cell r="O84">
            <v>55</v>
          </cell>
          <cell r="P84">
            <v>49000</v>
          </cell>
          <cell r="Q84">
            <v>0</v>
          </cell>
          <cell r="R84">
            <v>166988</v>
          </cell>
          <cell r="S84">
            <v>60999</v>
          </cell>
          <cell r="T84">
            <v>565150</v>
          </cell>
          <cell r="U84">
            <v>184180</v>
          </cell>
          <cell r="V84">
            <v>643246</v>
          </cell>
          <cell r="W84">
            <v>185790</v>
          </cell>
          <cell r="X84">
            <v>456449</v>
          </cell>
          <cell r="Y84">
            <v>279540</v>
          </cell>
          <cell r="Z84">
            <v>622980</v>
          </cell>
          <cell r="AA84">
            <v>0</v>
          </cell>
          <cell r="AB84">
            <v>3214322</v>
          </cell>
        </row>
        <row r="85">
          <cell r="A85" t="str">
            <v>E07000045</v>
          </cell>
          <cell r="B85" t="str">
            <v>Teignbridge</v>
          </cell>
          <cell r="C85">
            <v>16</v>
          </cell>
          <cell r="D85">
            <v>15</v>
          </cell>
          <cell r="E85">
            <v>46</v>
          </cell>
          <cell r="F85">
            <v>32</v>
          </cell>
          <cell r="G85">
            <v>51</v>
          </cell>
          <cell r="H85">
            <v>20</v>
          </cell>
          <cell r="I85">
            <v>34</v>
          </cell>
          <cell r="J85">
            <v>20</v>
          </cell>
          <cell r="K85">
            <v>26</v>
          </cell>
          <cell r="L85">
            <v>29</v>
          </cell>
          <cell r="M85">
            <v>42</v>
          </cell>
          <cell r="N85">
            <v>18</v>
          </cell>
          <cell r="O85">
            <v>349</v>
          </cell>
          <cell r="P85">
            <v>658209</v>
          </cell>
          <cell r="Q85">
            <v>637262</v>
          </cell>
          <cell r="R85">
            <v>2105920</v>
          </cell>
          <cell r="S85">
            <v>1429818</v>
          </cell>
          <cell r="T85">
            <v>2657955</v>
          </cell>
          <cell r="U85">
            <v>957385</v>
          </cell>
          <cell r="V85">
            <v>1623646</v>
          </cell>
          <cell r="W85">
            <v>984205</v>
          </cell>
          <cell r="X85">
            <v>1365657</v>
          </cell>
          <cell r="Y85">
            <v>1359439</v>
          </cell>
          <cell r="Z85">
            <v>2129531</v>
          </cell>
          <cell r="AA85">
            <v>887370</v>
          </cell>
          <cell r="AB85">
            <v>16796397</v>
          </cell>
        </row>
        <row r="86">
          <cell r="A86" t="str">
            <v>E07000046</v>
          </cell>
          <cell r="B86" t="str">
            <v>Torridge</v>
          </cell>
          <cell r="C86">
            <v>0</v>
          </cell>
          <cell r="D86">
            <v>1</v>
          </cell>
          <cell r="E86">
            <v>1</v>
          </cell>
          <cell r="F86">
            <v>4</v>
          </cell>
          <cell r="G86">
            <v>15</v>
          </cell>
          <cell r="H86">
            <v>9</v>
          </cell>
          <cell r="I86">
            <v>12</v>
          </cell>
          <cell r="J86">
            <v>10</v>
          </cell>
          <cell r="K86">
            <v>15</v>
          </cell>
          <cell r="L86">
            <v>13</v>
          </cell>
          <cell r="M86">
            <v>17</v>
          </cell>
          <cell r="N86">
            <v>5</v>
          </cell>
          <cell r="O86">
            <v>102</v>
          </cell>
          <cell r="P86">
            <v>0</v>
          </cell>
          <cell r="Q86">
            <v>24400</v>
          </cell>
          <cell r="R86">
            <v>28000</v>
          </cell>
          <cell r="S86">
            <v>188970</v>
          </cell>
          <cell r="T86">
            <v>591457</v>
          </cell>
          <cell r="U86">
            <v>359949</v>
          </cell>
          <cell r="V86">
            <v>549626</v>
          </cell>
          <cell r="W86">
            <v>410448</v>
          </cell>
          <cell r="X86">
            <v>582464</v>
          </cell>
          <cell r="Y86">
            <v>529157</v>
          </cell>
          <cell r="Z86">
            <v>804243</v>
          </cell>
          <cell r="AA86">
            <v>213121</v>
          </cell>
          <cell r="AB86">
            <v>4281835</v>
          </cell>
        </row>
        <row r="87">
          <cell r="A87" t="str">
            <v>E07000047</v>
          </cell>
          <cell r="B87" t="str">
            <v>West Devon</v>
          </cell>
          <cell r="C87">
            <v>2</v>
          </cell>
          <cell r="D87">
            <v>0</v>
          </cell>
          <cell r="E87">
            <v>11</v>
          </cell>
          <cell r="F87">
            <v>1</v>
          </cell>
          <cell r="G87">
            <v>11</v>
          </cell>
          <cell r="H87">
            <v>3</v>
          </cell>
          <cell r="I87">
            <v>3</v>
          </cell>
          <cell r="J87">
            <v>2</v>
          </cell>
          <cell r="K87">
            <v>3</v>
          </cell>
          <cell r="L87">
            <v>5</v>
          </cell>
          <cell r="M87">
            <v>11</v>
          </cell>
          <cell r="N87">
            <v>6</v>
          </cell>
          <cell r="O87">
            <v>58</v>
          </cell>
          <cell r="P87">
            <v>64599</v>
          </cell>
          <cell r="Q87">
            <v>0</v>
          </cell>
          <cell r="R87">
            <v>394007</v>
          </cell>
          <cell r="S87">
            <v>35500</v>
          </cell>
          <cell r="T87">
            <v>378240</v>
          </cell>
          <cell r="U87">
            <v>98190</v>
          </cell>
          <cell r="V87">
            <v>95180</v>
          </cell>
          <cell r="W87">
            <v>75290</v>
          </cell>
          <cell r="X87">
            <v>108790</v>
          </cell>
          <cell r="Y87">
            <v>214600</v>
          </cell>
          <cell r="Z87">
            <v>407760</v>
          </cell>
          <cell r="AA87">
            <v>248780</v>
          </cell>
          <cell r="AB87">
            <v>2120936</v>
          </cell>
        </row>
        <row r="88">
          <cell r="A88" t="str">
            <v>E07000048</v>
          </cell>
          <cell r="B88" t="str">
            <v>Christchurch</v>
          </cell>
          <cell r="C88">
            <v>0</v>
          </cell>
          <cell r="D88">
            <v>5</v>
          </cell>
          <cell r="E88">
            <v>12</v>
          </cell>
          <cell r="F88">
            <v>3</v>
          </cell>
          <cell r="G88">
            <v>0</v>
          </cell>
          <cell r="H88">
            <v>0</v>
          </cell>
          <cell r="I88">
            <v>1</v>
          </cell>
          <cell r="J88">
            <v>0</v>
          </cell>
          <cell r="K88">
            <v>0</v>
          </cell>
          <cell r="L88">
            <v>1</v>
          </cell>
          <cell r="M88">
            <v>0</v>
          </cell>
          <cell r="N88">
            <v>0</v>
          </cell>
          <cell r="O88">
            <v>22</v>
          </cell>
          <cell r="P88">
            <v>0</v>
          </cell>
          <cell r="Q88">
            <v>255700</v>
          </cell>
          <cell r="R88">
            <v>453585</v>
          </cell>
          <cell r="S88">
            <v>142990</v>
          </cell>
          <cell r="T88">
            <v>0</v>
          </cell>
          <cell r="U88">
            <v>0</v>
          </cell>
          <cell r="V88">
            <v>63000</v>
          </cell>
          <cell r="W88">
            <v>0</v>
          </cell>
          <cell r="X88">
            <v>0</v>
          </cell>
          <cell r="Y88">
            <v>65000</v>
          </cell>
          <cell r="Z88">
            <v>0</v>
          </cell>
          <cell r="AA88">
            <v>0</v>
          </cell>
          <cell r="AB88">
            <v>980275</v>
          </cell>
        </row>
        <row r="89">
          <cell r="A89" t="str">
            <v>E07000049</v>
          </cell>
          <cell r="B89" t="str">
            <v>East Dorset</v>
          </cell>
          <cell r="C89">
            <v>7</v>
          </cell>
          <cell r="D89">
            <v>1</v>
          </cell>
          <cell r="E89">
            <v>6</v>
          </cell>
          <cell r="F89">
            <v>3</v>
          </cell>
          <cell r="G89">
            <v>3</v>
          </cell>
          <cell r="H89">
            <v>3</v>
          </cell>
          <cell r="I89">
            <v>6</v>
          </cell>
          <cell r="J89">
            <v>3</v>
          </cell>
          <cell r="K89">
            <v>9</v>
          </cell>
          <cell r="L89">
            <v>17</v>
          </cell>
          <cell r="M89">
            <v>13</v>
          </cell>
          <cell r="N89">
            <v>14</v>
          </cell>
          <cell r="O89">
            <v>85</v>
          </cell>
          <cell r="P89">
            <v>218400</v>
          </cell>
          <cell r="Q89">
            <v>56700</v>
          </cell>
          <cell r="R89">
            <v>358000</v>
          </cell>
          <cell r="S89">
            <v>184400</v>
          </cell>
          <cell r="T89">
            <v>187780</v>
          </cell>
          <cell r="U89">
            <v>191580</v>
          </cell>
          <cell r="V89">
            <v>385779</v>
          </cell>
          <cell r="W89">
            <v>113800</v>
          </cell>
          <cell r="X89">
            <v>470079</v>
          </cell>
          <cell r="Y89">
            <v>911267</v>
          </cell>
          <cell r="Z89">
            <v>721478</v>
          </cell>
          <cell r="AA89">
            <v>788987</v>
          </cell>
          <cell r="AB89">
            <v>4588250</v>
          </cell>
        </row>
        <row r="90">
          <cell r="A90" t="str">
            <v>E07000050</v>
          </cell>
          <cell r="B90" t="str">
            <v>North Dorset</v>
          </cell>
          <cell r="C90">
            <v>5</v>
          </cell>
          <cell r="D90">
            <v>9</v>
          </cell>
          <cell r="E90">
            <v>4</v>
          </cell>
          <cell r="F90">
            <v>3</v>
          </cell>
          <cell r="G90">
            <v>6</v>
          </cell>
          <cell r="H90">
            <v>1</v>
          </cell>
          <cell r="I90">
            <v>11</v>
          </cell>
          <cell r="J90">
            <v>2</v>
          </cell>
          <cell r="K90">
            <v>6</v>
          </cell>
          <cell r="L90">
            <v>8</v>
          </cell>
          <cell r="M90">
            <v>5</v>
          </cell>
          <cell r="N90">
            <v>7</v>
          </cell>
          <cell r="O90">
            <v>67</v>
          </cell>
          <cell r="P90">
            <v>198769</v>
          </cell>
          <cell r="Q90">
            <v>364580</v>
          </cell>
          <cell r="R90">
            <v>188189</v>
          </cell>
          <cell r="S90">
            <v>105980</v>
          </cell>
          <cell r="T90">
            <v>230490</v>
          </cell>
          <cell r="U90">
            <v>43000</v>
          </cell>
          <cell r="V90">
            <v>397194</v>
          </cell>
          <cell r="W90">
            <v>105799</v>
          </cell>
          <cell r="X90">
            <v>188394</v>
          </cell>
          <cell r="Y90">
            <v>336395</v>
          </cell>
          <cell r="Z90">
            <v>211395</v>
          </cell>
          <cell r="AA90">
            <v>269935</v>
          </cell>
          <cell r="AB90">
            <v>2640120</v>
          </cell>
        </row>
        <row r="91">
          <cell r="A91" t="str">
            <v>E07000051</v>
          </cell>
          <cell r="B91" t="str">
            <v>Purbeck</v>
          </cell>
          <cell r="C91">
            <v>0</v>
          </cell>
          <cell r="D91">
            <v>0</v>
          </cell>
          <cell r="E91">
            <v>0</v>
          </cell>
          <cell r="F91">
            <v>1</v>
          </cell>
          <cell r="G91">
            <v>1</v>
          </cell>
          <cell r="H91">
            <v>0</v>
          </cell>
          <cell r="I91">
            <v>0</v>
          </cell>
          <cell r="J91">
            <v>2</v>
          </cell>
          <cell r="K91">
            <v>2</v>
          </cell>
          <cell r="L91">
            <v>2</v>
          </cell>
          <cell r="M91">
            <v>2</v>
          </cell>
          <cell r="N91">
            <v>2</v>
          </cell>
          <cell r="O91">
            <v>12</v>
          </cell>
          <cell r="P91">
            <v>0</v>
          </cell>
          <cell r="Q91">
            <v>0</v>
          </cell>
          <cell r="R91">
            <v>0</v>
          </cell>
          <cell r="S91">
            <v>48000</v>
          </cell>
          <cell r="T91">
            <v>47990</v>
          </cell>
          <cell r="U91">
            <v>0</v>
          </cell>
          <cell r="V91">
            <v>0</v>
          </cell>
          <cell r="W91">
            <v>156000</v>
          </cell>
          <cell r="X91">
            <v>152000</v>
          </cell>
          <cell r="Y91">
            <v>142000</v>
          </cell>
          <cell r="Z91">
            <v>140000</v>
          </cell>
          <cell r="AA91">
            <v>123590</v>
          </cell>
          <cell r="AB91">
            <v>809580</v>
          </cell>
        </row>
        <row r="92">
          <cell r="A92" t="str">
            <v>E07000052</v>
          </cell>
          <cell r="B92" t="str">
            <v>West Dorset</v>
          </cell>
          <cell r="C92">
            <v>1</v>
          </cell>
          <cell r="D92">
            <v>5</v>
          </cell>
          <cell r="E92">
            <v>2</v>
          </cell>
          <cell r="F92">
            <v>7</v>
          </cell>
          <cell r="G92">
            <v>1</v>
          </cell>
          <cell r="H92">
            <v>1</v>
          </cell>
          <cell r="I92">
            <v>0</v>
          </cell>
          <cell r="J92">
            <v>1</v>
          </cell>
          <cell r="K92">
            <v>1</v>
          </cell>
          <cell r="L92">
            <v>3</v>
          </cell>
          <cell r="M92">
            <v>14</v>
          </cell>
          <cell r="N92">
            <v>6</v>
          </cell>
          <cell r="O92">
            <v>42</v>
          </cell>
          <cell r="P92">
            <v>37000</v>
          </cell>
          <cell r="Q92">
            <v>203100</v>
          </cell>
          <cell r="R92">
            <v>99000</v>
          </cell>
          <cell r="S92">
            <v>307300</v>
          </cell>
          <cell r="T92">
            <v>50000</v>
          </cell>
          <cell r="U92">
            <v>50000</v>
          </cell>
          <cell r="V92">
            <v>0</v>
          </cell>
          <cell r="W92">
            <v>84000</v>
          </cell>
          <cell r="X92">
            <v>35000</v>
          </cell>
          <cell r="Y92">
            <v>246000</v>
          </cell>
          <cell r="Z92">
            <v>682699</v>
          </cell>
          <cell r="AA92">
            <v>316990</v>
          </cell>
          <cell r="AB92">
            <v>2111089</v>
          </cell>
        </row>
        <row r="93">
          <cell r="A93" t="str">
            <v>E07000053</v>
          </cell>
          <cell r="B93" t="str">
            <v>Weymouth and Portland</v>
          </cell>
          <cell r="C93">
            <v>1</v>
          </cell>
          <cell r="D93">
            <v>1</v>
          </cell>
          <cell r="E93">
            <v>3</v>
          </cell>
          <cell r="F93">
            <v>4</v>
          </cell>
          <cell r="G93">
            <v>2</v>
          </cell>
          <cell r="H93">
            <v>2</v>
          </cell>
          <cell r="I93">
            <v>0</v>
          </cell>
          <cell r="J93">
            <v>2</v>
          </cell>
          <cell r="K93">
            <v>1</v>
          </cell>
          <cell r="L93">
            <v>2</v>
          </cell>
          <cell r="M93">
            <v>2</v>
          </cell>
          <cell r="N93">
            <v>4</v>
          </cell>
          <cell r="O93">
            <v>24</v>
          </cell>
          <cell r="P93">
            <v>68000</v>
          </cell>
          <cell r="Q93">
            <v>50000</v>
          </cell>
          <cell r="R93">
            <v>136000</v>
          </cell>
          <cell r="S93">
            <v>142640</v>
          </cell>
          <cell r="T93">
            <v>83000</v>
          </cell>
          <cell r="U93">
            <v>94990</v>
          </cell>
          <cell r="V93">
            <v>0</v>
          </cell>
          <cell r="W93">
            <v>89990</v>
          </cell>
          <cell r="X93">
            <v>36500</v>
          </cell>
          <cell r="Y93">
            <v>83000</v>
          </cell>
          <cell r="Z93">
            <v>57750</v>
          </cell>
          <cell r="AA93">
            <v>149000</v>
          </cell>
          <cell r="AB93">
            <v>990870</v>
          </cell>
        </row>
        <row r="94">
          <cell r="A94" t="str">
            <v>E07000061</v>
          </cell>
          <cell r="B94" t="str">
            <v>Eastbourne</v>
          </cell>
          <cell r="C94">
            <v>0</v>
          </cell>
          <cell r="D94">
            <v>0</v>
          </cell>
          <cell r="E94">
            <v>7</v>
          </cell>
          <cell r="F94">
            <v>0</v>
          </cell>
          <cell r="G94">
            <v>0</v>
          </cell>
          <cell r="H94">
            <v>0</v>
          </cell>
          <cell r="I94">
            <v>0</v>
          </cell>
          <cell r="J94">
            <v>0</v>
          </cell>
          <cell r="K94">
            <v>0</v>
          </cell>
          <cell r="L94">
            <v>0</v>
          </cell>
          <cell r="M94">
            <v>2</v>
          </cell>
          <cell r="N94">
            <v>1</v>
          </cell>
          <cell r="O94">
            <v>10</v>
          </cell>
          <cell r="P94">
            <v>0</v>
          </cell>
          <cell r="Q94">
            <v>0</v>
          </cell>
          <cell r="R94">
            <v>194593</v>
          </cell>
          <cell r="S94">
            <v>0</v>
          </cell>
          <cell r="T94">
            <v>0</v>
          </cell>
          <cell r="U94">
            <v>0</v>
          </cell>
          <cell r="V94">
            <v>0</v>
          </cell>
          <cell r="W94">
            <v>0</v>
          </cell>
          <cell r="X94">
            <v>0</v>
          </cell>
          <cell r="Y94">
            <v>0</v>
          </cell>
          <cell r="Z94">
            <v>112980</v>
          </cell>
          <cell r="AA94">
            <v>55999</v>
          </cell>
          <cell r="AB94">
            <v>363572</v>
          </cell>
        </row>
        <row r="95">
          <cell r="A95" t="str">
            <v>E07000062</v>
          </cell>
          <cell r="B95" t="str">
            <v>Hastings</v>
          </cell>
          <cell r="C95">
            <v>0</v>
          </cell>
          <cell r="D95">
            <v>3</v>
          </cell>
          <cell r="E95">
            <v>9</v>
          </cell>
          <cell r="F95">
            <v>1</v>
          </cell>
          <cell r="G95">
            <v>4</v>
          </cell>
          <cell r="H95">
            <v>1</v>
          </cell>
          <cell r="I95">
            <v>6</v>
          </cell>
          <cell r="J95">
            <v>1</v>
          </cell>
          <cell r="K95">
            <v>1</v>
          </cell>
          <cell r="L95">
            <v>4</v>
          </cell>
          <cell r="M95">
            <v>4</v>
          </cell>
          <cell r="N95">
            <v>4</v>
          </cell>
          <cell r="O95">
            <v>38</v>
          </cell>
          <cell r="P95">
            <v>0</v>
          </cell>
          <cell r="Q95">
            <v>136400</v>
          </cell>
          <cell r="R95">
            <v>366899</v>
          </cell>
          <cell r="S95">
            <v>47000</v>
          </cell>
          <cell r="T95">
            <v>163600</v>
          </cell>
          <cell r="U95">
            <v>50000</v>
          </cell>
          <cell r="V95">
            <v>252590</v>
          </cell>
          <cell r="W95">
            <v>36990</v>
          </cell>
          <cell r="X95">
            <v>30390</v>
          </cell>
          <cell r="Y95">
            <v>214050</v>
          </cell>
          <cell r="Z95">
            <v>134470</v>
          </cell>
          <cell r="AA95">
            <v>156180</v>
          </cell>
          <cell r="AB95">
            <v>1588569</v>
          </cell>
        </row>
        <row r="96">
          <cell r="A96" t="str">
            <v>E07000063</v>
          </cell>
          <cell r="B96" t="str">
            <v>Lewes</v>
          </cell>
          <cell r="C96">
            <v>0</v>
          </cell>
          <cell r="D96">
            <v>0</v>
          </cell>
          <cell r="E96">
            <v>0</v>
          </cell>
          <cell r="F96">
            <v>0</v>
          </cell>
          <cell r="G96">
            <v>0</v>
          </cell>
          <cell r="H96">
            <v>0</v>
          </cell>
          <cell r="I96">
            <v>0</v>
          </cell>
          <cell r="J96">
            <v>0</v>
          </cell>
          <cell r="K96">
            <v>1</v>
          </cell>
          <cell r="L96">
            <v>2</v>
          </cell>
          <cell r="M96">
            <v>18</v>
          </cell>
          <cell r="N96">
            <v>12</v>
          </cell>
          <cell r="O96">
            <v>33</v>
          </cell>
          <cell r="P96">
            <v>0</v>
          </cell>
          <cell r="Q96">
            <v>0</v>
          </cell>
          <cell r="R96">
            <v>0</v>
          </cell>
          <cell r="S96">
            <v>0</v>
          </cell>
          <cell r="T96">
            <v>0</v>
          </cell>
          <cell r="U96">
            <v>0</v>
          </cell>
          <cell r="V96">
            <v>0</v>
          </cell>
          <cell r="W96">
            <v>0</v>
          </cell>
          <cell r="X96">
            <v>43000</v>
          </cell>
          <cell r="Y96">
            <v>108000</v>
          </cell>
          <cell r="Z96">
            <v>955009</v>
          </cell>
          <cell r="AA96">
            <v>689470</v>
          </cell>
          <cell r="AB96">
            <v>1795479</v>
          </cell>
        </row>
        <row r="97">
          <cell r="A97" t="str">
            <v>E07000064</v>
          </cell>
          <cell r="B97" t="str">
            <v>Rother</v>
          </cell>
          <cell r="C97">
            <v>2</v>
          </cell>
          <cell r="D97">
            <v>0</v>
          </cell>
          <cell r="E97">
            <v>4</v>
          </cell>
          <cell r="F97">
            <v>3</v>
          </cell>
          <cell r="G97">
            <v>4</v>
          </cell>
          <cell r="H97">
            <v>3</v>
          </cell>
          <cell r="I97">
            <v>1</v>
          </cell>
          <cell r="J97">
            <v>0</v>
          </cell>
          <cell r="K97">
            <v>2</v>
          </cell>
          <cell r="L97">
            <v>1</v>
          </cell>
          <cell r="M97">
            <v>0</v>
          </cell>
          <cell r="N97">
            <v>0</v>
          </cell>
          <cell r="O97">
            <v>20</v>
          </cell>
          <cell r="P97">
            <v>99998</v>
          </cell>
          <cell r="Q97">
            <v>0</v>
          </cell>
          <cell r="R97">
            <v>157389</v>
          </cell>
          <cell r="S97">
            <v>164997</v>
          </cell>
          <cell r="T97">
            <v>187197</v>
          </cell>
          <cell r="U97">
            <v>103900</v>
          </cell>
          <cell r="V97">
            <v>43000</v>
          </cell>
          <cell r="W97">
            <v>0</v>
          </cell>
          <cell r="X97">
            <v>167000</v>
          </cell>
          <cell r="Y97">
            <v>64000</v>
          </cell>
          <cell r="Z97">
            <v>0</v>
          </cell>
          <cell r="AA97">
            <v>0</v>
          </cell>
          <cell r="AB97">
            <v>987481</v>
          </cell>
        </row>
        <row r="98">
          <cell r="A98" t="str">
            <v>E07000065</v>
          </cell>
          <cell r="B98" t="str">
            <v>Wealden</v>
          </cell>
          <cell r="C98">
            <v>9</v>
          </cell>
          <cell r="D98">
            <v>15</v>
          </cell>
          <cell r="E98">
            <v>51</v>
          </cell>
          <cell r="F98">
            <v>20</v>
          </cell>
          <cell r="G98">
            <v>35</v>
          </cell>
          <cell r="H98">
            <v>16</v>
          </cell>
          <cell r="I98">
            <v>19</v>
          </cell>
          <cell r="J98">
            <v>13</v>
          </cell>
          <cell r="K98">
            <v>30</v>
          </cell>
          <cell r="L98">
            <v>12</v>
          </cell>
          <cell r="M98">
            <v>26</v>
          </cell>
          <cell r="N98">
            <v>17</v>
          </cell>
          <cell r="O98">
            <v>263</v>
          </cell>
          <cell r="P98">
            <v>446577</v>
          </cell>
          <cell r="Q98">
            <v>765376</v>
          </cell>
          <cell r="R98">
            <v>2415919</v>
          </cell>
          <cell r="S98">
            <v>996165</v>
          </cell>
          <cell r="T98">
            <v>1856148</v>
          </cell>
          <cell r="U98">
            <v>869846</v>
          </cell>
          <cell r="V98">
            <v>894127</v>
          </cell>
          <cell r="W98">
            <v>760799</v>
          </cell>
          <cell r="X98">
            <v>1523759</v>
          </cell>
          <cell r="Y98">
            <v>754040</v>
          </cell>
          <cell r="Z98">
            <v>1259125</v>
          </cell>
          <cell r="AA98">
            <v>789248</v>
          </cell>
          <cell r="AB98">
            <v>13331129</v>
          </cell>
        </row>
        <row r="99">
          <cell r="A99" t="str">
            <v>E07000066</v>
          </cell>
          <cell r="B99" t="str">
            <v>Basildon</v>
          </cell>
          <cell r="C99">
            <v>7</v>
          </cell>
          <cell r="D99">
            <v>38</v>
          </cell>
          <cell r="E99">
            <v>36</v>
          </cell>
          <cell r="F99">
            <v>32</v>
          </cell>
          <cell r="G99">
            <v>37</v>
          </cell>
          <cell r="H99">
            <v>16</v>
          </cell>
          <cell r="I99">
            <v>30</v>
          </cell>
          <cell r="J99">
            <v>28</v>
          </cell>
          <cell r="K99">
            <v>62</v>
          </cell>
          <cell r="L99">
            <v>52</v>
          </cell>
          <cell r="M99">
            <v>19</v>
          </cell>
          <cell r="N99">
            <v>21</v>
          </cell>
          <cell r="O99">
            <v>378</v>
          </cell>
          <cell r="P99">
            <v>306195</v>
          </cell>
          <cell r="Q99">
            <v>1703482</v>
          </cell>
          <cell r="R99">
            <v>1343291</v>
          </cell>
          <cell r="S99">
            <v>1502263</v>
          </cell>
          <cell r="T99">
            <v>1650108</v>
          </cell>
          <cell r="U99">
            <v>773592</v>
          </cell>
          <cell r="V99">
            <v>1506282</v>
          </cell>
          <cell r="W99">
            <v>1429486</v>
          </cell>
          <cell r="X99">
            <v>2904155</v>
          </cell>
          <cell r="Y99">
            <v>2225901</v>
          </cell>
          <cell r="Z99">
            <v>1099579</v>
          </cell>
          <cell r="AA99">
            <v>1158885</v>
          </cell>
          <cell r="AB99">
            <v>17603219</v>
          </cell>
        </row>
        <row r="100">
          <cell r="A100" t="str">
            <v>E07000067</v>
          </cell>
          <cell r="B100" t="str">
            <v>Braintree</v>
          </cell>
          <cell r="C100">
            <v>1</v>
          </cell>
          <cell r="D100">
            <v>5</v>
          </cell>
          <cell r="E100">
            <v>3</v>
          </cell>
          <cell r="F100">
            <v>6</v>
          </cell>
          <cell r="G100">
            <v>15</v>
          </cell>
          <cell r="H100">
            <v>6</v>
          </cell>
          <cell r="I100">
            <v>15</v>
          </cell>
          <cell r="J100">
            <v>10</v>
          </cell>
          <cell r="K100">
            <v>30</v>
          </cell>
          <cell r="L100">
            <v>30</v>
          </cell>
          <cell r="M100">
            <v>47</v>
          </cell>
          <cell r="N100">
            <v>28</v>
          </cell>
          <cell r="O100">
            <v>196</v>
          </cell>
          <cell r="P100">
            <v>28500</v>
          </cell>
          <cell r="Q100">
            <v>144000</v>
          </cell>
          <cell r="R100">
            <v>197000</v>
          </cell>
          <cell r="S100">
            <v>290995</v>
          </cell>
          <cell r="T100">
            <v>743377</v>
          </cell>
          <cell r="U100">
            <v>243296</v>
          </cell>
          <cell r="V100">
            <v>646681</v>
          </cell>
          <cell r="W100">
            <v>651964</v>
          </cell>
          <cell r="X100">
            <v>1297356</v>
          </cell>
          <cell r="Y100">
            <v>1506667</v>
          </cell>
          <cell r="Z100">
            <v>2714321</v>
          </cell>
          <cell r="AA100">
            <v>1525675</v>
          </cell>
          <cell r="AB100">
            <v>9989832</v>
          </cell>
        </row>
        <row r="101">
          <cell r="A101" t="str">
            <v>E07000068</v>
          </cell>
          <cell r="B101" t="str">
            <v>Brentwood</v>
          </cell>
          <cell r="C101">
            <v>2</v>
          </cell>
          <cell r="D101">
            <v>19</v>
          </cell>
          <cell r="E101">
            <v>7</v>
          </cell>
          <cell r="F101">
            <v>7</v>
          </cell>
          <cell r="G101">
            <v>13</v>
          </cell>
          <cell r="H101">
            <v>10</v>
          </cell>
          <cell r="I101">
            <v>7</v>
          </cell>
          <cell r="J101">
            <v>1</v>
          </cell>
          <cell r="K101">
            <v>9</v>
          </cell>
          <cell r="L101">
            <v>2</v>
          </cell>
          <cell r="M101">
            <v>0</v>
          </cell>
          <cell r="N101">
            <v>2</v>
          </cell>
          <cell r="O101">
            <v>79</v>
          </cell>
          <cell r="P101">
            <v>119032</v>
          </cell>
          <cell r="Q101">
            <v>995280</v>
          </cell>
          <cell r="R101">
            <v>381400</v>
          </cell>
          <cell r="S101">
            <v>454500</v>
          </cell>
          <cell r="T101">
            <v>845469</v>
          </cell>
          <cell r="U101">
            <v>680386</v>
          </cell>
          <cell r="V101">
            <v>369500</v>
          </cell>
          <cell r="W101">
            <v>75000</v>
          </cell>
          <cell r="X101">
            <v>551500</v>
          </cell>
          <cell r="Y101">
            <v>90000</v>
          </cell>
          <cell r="Z101">
            <v>0</v>
          </cell>
          <cell r="AA101">
            <v>209998</v>
          </cell>
          <cell r="AB101">
            <v>4772065</v>
          </cell>
        </row>
        <row r="102">
          <cell r="A102" t="str">
            <v>E07000069</v>
          </cell>
          <cell r="B102" t="str">
            <v>Castle Point</v>
          </cell>
          <cell r="C102">
            <v>0</v>
          </cell>
          <cell r="D102">
            <v>0</v>
          </cell>
          <cell r="E102">
            <v>5</v>
          </cell>
          <cell r="F102">
            <v>4</v>
          </cell>
          <cell r="G102">
            <v>18</v>
          </cell>
          <cell r="H102">
            <v>1</v>
          </cell>
          <cell r="I102">
            <v>6</v>
          </cell>
          <cell r="J102">
            <v>7</v>
          </cell>
          <cell r="K102">
            <v>17</v>
          </cell>
          <cell r="L102">
            <v>6</v>
          </cell>
          <cell r="M102">
            <v>7</v>
          </cell>
          <cell r="N102">
            <v>7</v>
          </cell>
          <cell r="O102">
            <v>78</v>
          </cell>
          <cell r="P102">
            <v>0</v>
          </cell>
          <cell r="Q102">
            <v>0</v>
          </cell>
          <cell r="R102">
            <v>249995</v>
          </cell>
          <cell r="S102">
            <v>180997</v>
          </cell>
          <cell r="T102">
            <v>971185</v>
          </cell>
          <cell r="U102">
            <v>93000</v>
          </cell>
          <cell r="V102">
            <v>443595</v>
          </cell>
          <cell r="W102">
            <v>431394</v>
          </cell>
          <cell r="X102">
            <v>1095534</v>
          </cell>
          <cell r="Y102">
            <v>349797</v>
          </cell>
          <cell r="Z102">
            <v>517594</v>
          </cell>
          <cell r="AA102">
            <v>508187</v>
          </cell>
          <cell r="AB102">
            <v>4841278</v>
          </cell>
        </row>
        <row r="103">
          <cell r="A103" t="str">
            <v>E07000070</v>
          </cell>
          <cell r="B103" t="str">
            <v>Chelmsford</v>
          </cell>
          <cell r="C103">
            <v>0</v>
          </cell>
          <cell r="D103">
            <v>4</v>
          </cell>
          <cell r="E103">
            <v>18</v>
          </cell>
          <cell r="F103">
            <v>18</v>
          </cell>
          <cell r="G103">
            <v>27</v>
          </cell>
          <cell r="H103">
            <v>12</v>
          </cell>
          <cell r="I103">
            <v>28</v>
          </cell>
          <cell r="J103">
            <v>4</v>
          </cell>
          <cell r="K103">
            <v>26</v>
          </cell>
          <cell r="L103">
            <v>25</v>
          </cell>
          <cell r="M103">
            <v>35</v>
          </cell>
          <cell r="N103">
            <v>22</v>
          </cell>
          <cell r="O103">
            <v>219</v>
          </cell>
          <cell r="P103">
            <v>0</v>
          </cell>
          <cell r="Q103">
            <v>165050</v>
          </cell>
          <cell r="R103">
            <v>853999</v>
          </cell>
          <cell r="S103">
            <v>1068889</v>
          </cell>
          <cell r="T103">
            <v>1676565</v>
          </cell>
          <cell r="U103">
            <v>872580</v>
          </cell>
          <cell r="V103">
            <v>1712545</v>
          </cell>
          <cell r="W103">
            <v>257998</v>
          </cell>
          <cell r="X103">
            <v>1619106</v>
          </cell>
          <cell r="Y103">
            <v>1570707</v>
          </cell>
          <cell r="Z103">
            <v>2236382</v>
          </cell>
          <cell r="AA103">
            <v>1652411</v>
          </cell>
          <cell r="AB103">
            <v>13686232</v>
          </cell>
        </row>
        <row r="104">
          <cell r="A104" t="str">
            <v>E07000071</v>
          </cell>
          <cell r="B104" t="str">
            <v>Colchester</v>
          </cell>
          <cell r="C104">
            <v>14</v>
          </cell>
          <cell r="D104">
            <v>31</v>
          </cell>
          <cell r="E104">
            <v>81</v>
          </cell>
          <cell r="F104">
            <v>65</v>
          </cell>
          <cell r="G104">
            <v>75</v>
          </cell>
          <cell r="H104">
            <v>46</v>
          </cell>
          <cell r="I104">
            <v>72</v>
          </cell>
          <cell r="J104">
            <v>26</v>
          </cell>
          <cell r="K104">
            <v>75</v>
          </cell>
          <cell r="L104">
            <v>32</v>
          </cell>
          <cell r="M104">
            <v>98</v>
          </cell>
          <cell r="N104">
            <v>40</v>
          </cell>
          <cell r="O104">
            <v>655</v>
          </cell>
          <cell r="P104">
            <v>512882</v>
          </cell>
          <cell r="Q104">
            <v>1200967</v>
          </cell>
          <cell r="R104">
            <v>3277673</v>
          </cell>
          <cell r="S104">
            <v>2735150</v>
          </cell>
          <cell r="T104">
            <v>2932658</v>
          </cell>
          <cell r="U104">
            <v>1868559</v>
          </cell>
          <cell r="V104">
            <v>3083087</v>
          </cell>
          <cell r="W104">
            <v>1291085</v>
          </cell>
          <cell r="X104">
            <v>3280469</v>
          </cell>
          <cell r="Y104">
            <v>1344576</v>
          </cell>
          <cell r="Z104">
            <v>4286317</v>
          </cell>
          <cell r="AA104">
            <v>1855251</v>
          </cell>
          <cell r="AB104">
            <v>27668674</v>
          </cell>
        </row>
        <row r="105">
          <cell r="A105" t="str">
            <v>E07000072</v>
          </cell>
          <cell r="B105" t="str">
            <v>Epping Forest</v>
          </cell>
          <cell r="C105">
            <v>1</v>
          </cell>
          <cell r="D105">
            <v>1</v>
          </cell>
          <cell r="E105">
            <v>2</v>
          </cell>
          <cell r="F105">
            <v>0</v>
          </cell>
          <cell r="G105">
            <v>1</v>
          </cell>
          <cell r="H105">
            <v>11</v>
          </cell>
          <cell r="I105">
            <v>6</v>
          </cell>
          <cell r="J105">
            <v>7</v>
          </cell>
          <cell r="K105">
            <v>9</v>
          </cell>
          <cell r="L105">
            <v>8</v>
          </cell>
          <cell r="M105">
            <v>2</v>
          </cell>
          <cell r="N105">
            <v>9</v>
          </cell>
          <cell r="O105">
            <v>57</v>
          </cell>
          <cell r="P105">
            <v>62000</v>
          </cell>
          <cell r="Q105">
            <v>57600</v>
          </cell>
          <cell r="R105">
            <v>184998</v>
          </cell>
          <cell r="S105">
            <v>0</v>
          </cell>
          <cell r="T105">
            <v>93000</v>
          </cell>
          <cell r="U105">
            <v>869509</v>
          </cell>
          <cell r="V105">
            <v>546000</v>
          </cell>
          <cell r="W105">
            <v>640000</v>
          </cell>
          <cell r="X105">
            <v>653650</v>
          </cell>
          <cell r="Y105">
            <v>581000</v>
          </cell>
          <cell r="Z105">
            <v>146200</v>
          </cell>
          <cell r="AA105">
            <v>616991</v>
          </cell>
          <cell r="AB105">
            <v>4450948</v>
          </cell>
        </row>
        <row r="106">
          <cell r="A106" t="str">
            <v>E07000073</v>
          </cell>
          <cell r="B106" t="str">
            <v>Harlow</v>
          </cell>
          <cell r="C106">
            <v>0</v>
          </cell>
          <cell r="D106">
            <v>6</v>
          </cell>
          <cell r="E106">
            <v>16</v>
          </cell>
          <cell r="F106">
            <v>13</v>
          </cell>
          <cell r="G106">
            <v>34</v>
          </cell>
          <cell r="H106">
            <v>21</v>
          </cell>
          <cell r="I106">
            <v>21</v>
          </cell>
          <cell r="J106">
            <v>5</v>
          </cell>
          <cell r="K106">
            <v>12</v>
          </cell>
          <cell r="L106">
            <v>4</v>
          </cell>
          <cell r="M106">
            <v>9</v>
          </cell>
          <cell r="N106">
            <v>13</v>
          </cell>
          <cell r="O106">
            <v>154</v>
          </cell>
          <cell r="P106">
            <v>0</v>
          </cell>
          <cell r="Q106">
            <v>291190</v>
          </cell>
          <cell r="R106">
            <v>847296</v>
          </cell>
          <cell r="S106">
            <v>626861</v>
          </cell>
          <cell r="T106">
            <v>1992902</v>
          </cell>
          <cell r="U106">
            <v>866119</v>
          </cell>
          <cell r="V106">
            <v>1164831</v>
          </cell>
          <cell r="W106">
            <v>450390</v>
          </cell>
          <cell r="X106">
            <v>948138</v>
          </cell>
          <cell r="Y106">
            <v>329170</v>
          </cell>
          <cell r="Z106">
            <v>901068</v>
          </cell>
          <cell r="AA106">
            <v>997563</v>
          </cell>
          <cell r="AB106">
            <v>9415528</v>
          </cell>
        </row>
        <row r="107">
          <cell r="A107" t="str">
            <v>E07000074</v>
          </cell>
          <cell r="B107" t="str">
            <v>Maldon</v>
          </cell>
          <cell r="C107">
            <v>0</v>
          </cell>
          <cell r="D107">
            <v>0</v>
          </cell>
          <cell r="E107">
            <v>0</v>
          </cell>
          <cell r="F107">
            <v>0</v>
          </cell>
          <cell r="G107">
            <v>0</v>
          </cell>
          <cell r="H107">
            <v>0</v>
          </cell>
          <cell r="I107">
            <v>5</v>
          </cell>
          <cell r="J107">
            <v>0</v>
          </cell>
          <cell r="K107">
            <v>16</v>
          </cell>
          <cell r="L107">
            <v>6</v>
          </cell>
          <cell r="M107">
            <v>6</v>
          </cell>
          <cell r="N107">
            <v>5</v>
          </cell>
          <cell r="O107">
            <v>38</v>
          </cell>
          <cell r="P107">
            <v>0</v>
          </cell>
          <cell r="Q107">
            <v>0</v>
          </cell>
          <cell r="R107">
            <v>0</v>
          </cell>
          <cell r="S107">
            <v>0</v>
          </cell>
          <cell r="T107">
            <v>0</v>
          </cell>
          <cell r="U107">
            <v>0</v>
          </cell>
          <cell r="V107">
            <v>285195</v>
          </cell>
          <cell r="W107">
            <v>0</v>
          </cell>
          <cell r="X107">
            <v>774576</v>
          </cell>
          <cell r="Y107">
            <v>258794</v>
          </cell>
          <cell r="Z107">
            <v>369995</v>
          </cell>
          <cell r="AA107">
            <v>270199</v>
          </cell>
          <cell r="AB107">
            <v>1958759</v>
          </cell>
        </row>
        <row r="108">
          <cell r="A108" t="str">
            <v>E07000075</v>
          </cell>
          <cell r="B108" t="str">
            <v>Rochford</v>
          </cell>
          <cell r="C108">
            <v>0</v>
          </cell>
          <cell r="D108">
            <v>2</v>
          </cell>
          <cell r="E108">
            <v>6</v>
          </cell>
          <cell r="F108">
            <v>12</v>
          </cell>
          <cell r="G108">
            <v>22</v>
          </cell>
          <cell r="H108">
            <v>12</v>
          </cell>
          <cell r="I108">
            <v>12</v>
          </cell>
          <cell r="J108">
            <v>7</v>
          </cell>
          <cell r="K108">
            <v>13</v>
          </cell>
          <cell r="L108">
            <v>8</v>
          </cell>
          <cell r="M108">
            <v>10</v>
          </cell>
          <cell r="N108">
            <v>5</v>
          </cell>
          <cell r="O108">
            <v>109</v>
          </cell>
          <cell r="P108">
            <v>0</v>
          </cell>
          <cell r="Q108">
            <v>111999</v>
          </cell>
          <cell r="R108">
            <v>372999</v>
          </cell>
          <cell r="S108">
            <v>877591</v>
          </cell>
          <cell r="T108">
            <v>1561783</v>
          </cell>
          <cell r="U108">
            <v>978990</v>
          </cell>
          <cell r="V108">
            <v>830429</v>
          </cell>
          <cell r="W108">
            <v>608996</v>
          </cell>
          <cell r="X108">
            <v>1192889</v>
          </cell>
          <cell r="Y108">
            <v>604793</v>
          </cell>
          <cell r="Z108">
            <v>739594</v>
          </cell>
          <cell r="AA108">
            <v>491996</v>
          </cell>
          <cell r="AB108">
            <v>8372059</v>
          </cell>
        </row>
        <row r="109">
          <cell r="A109" t="str">
            <v>E07000076</v>
          </cell>
          <cell r="B109" t="str">
            <v>Tendring</v>
          </cell>
          <cell r="C109">
            <v>6</v>
          </cell>
          <cell r="D109">
            <v>4</v>
          </cell>
          <cell r="E109">
            <v>20</v>
          </cell>
          <cell r="F109">
            <v>8</v>
          </cell>
          <cell r="G109">
            <v>25</v>
          </cell>
          <cell r="H109">
            <v>11</v>
          </cell>
          <cell r="I109">
            <v>12</v>
          </cell>
          <cell r="J109">
            <v>6</v>
          </cell>
          <cell r="K109">
            <v>13</v>
          </cell>
          <cell r="L109">
            <v>13</v>
          </cell>
          <cell r="M109">
            <v>14</v>
          </cell>
          <cell r="N109">
            <v>13</v>
          </cell>
          <cell r="O109">
            <v>145</v>
          </cell>
          <cell r="P109">
            <v>216199</v>
          </cell>
          <cell r="Q109">
            <v>159334</v>
          </cell>
          <cell r="R109">
            <v>557782</v>
          </cell>
          <cell r="S109">
            <v>283394</v>
          </cell>
          <cell r="T109">
            <v>739619</v>
          </cell>
          <cell r="U109">
            <v>425564</v>
          </cell>
          <cell r="V109">
            <v>394993</v>
          </cell>
          <cell r="W109">
            <v>210596</v>
          </cell>
          <cell r="X109">
            <v>436788</v>
          </cell>
          <cell r="Y109">
            <v>568790</v>
          </cell>
          <cell r="Z109">
            <v>543590</v>
          </cell>
          <cell r="AA109">
            <v>662592</v>
          </cell>
          <cell r="AB109">
            <v>5199241</v>
          </cell>
        </row>
        <row r="110">
          <cell r="A110" t="str">
            <v>E07000077</v>
          </cell>
          <cell r="B110" t="str">
            <v>Uttlesford</v>
          </cell>
          <cell r="C110">
            <v>6</v>
          </cell>
          <cell r="D110">
            <v>10</v>
          </cell>
          <cell r="E110">
            <v>16</v>
          </cell>
          <cell r="F110">
            <v>10</v>
          </cell>
          <cell r="G110">
            <v>19</v>
          </cell>
          <cell r="H110">
            <v>8</v>
          </cell>
          <cell r="I110">
            <v>14</v>
          </cell>
          <cell r="J110">
            <v>15</v>
          </cell>
          <cell r="K110">
            <v>11</v>
          </cell>
          <cell r="L110">
            <v>22</v>
          </cell>
          <cell r="M110">
            <v>31</v>
          </cell>
          <cell r="N110">
            <v>16</v>
          </cell>
          <cell r="O110">
            <v>178</v>
          </cell>
          <cell r="P110">
            <v>290998</v>
          </cell>
          <cell r="Q110">
            <v>657396</v>
          </cell>
          <cell r="R110">
            <v>1195546</v>
          </cell>
          <cell r="S110">
            <v>749189</v>
          </cell>
          <cell r="T110">
            <v>1396712</v>
          </cell>
          <cell r="U110">
            <v>558188</v>
          </cell>
          <cell r="V110">
            <v>918729</v>
          </cell>
          <cell r="W110">
            <v>989058</v>
          </cell>
          <cell r="X110">
            <v>752999</v>
          </cell>
          <cell r="Y110">
            <v>1635513</v>
          </cell>
          <cell r="Z110">
            <v>2298403</v>
          </cell>
          <cell r="AA110">
            <v>1113186</v>
          </cell>
          <cell r="AB110">
            <v>12555917</v>
          </cell>
        </row>
        <row r="111">
          <cell r="A111" t="str">
            <v>E07000078</v>
          </cell>
          <cell r="B111" t="str">
            <v>Cheltenham</v>
          </cell>
          <cell r="C111">
            <v>6</v>
          </cell>
          <cell r="D111">
            <v>8</v>
          </cell>
          <cell r="E111">
            <v>29</v>
          </cell>
          <cell r="F111">
            <v>14</v>
          </cell>
          <cell r="G111">
            <v>10</v>
          </cell>
          <cell r="H111">
            <v>3</v>
          </cell>
          <cell r="I111">
            <v>6</v>
          </cell>
          <cell r="J111">
            <v>6</v>
          </cell>
          <cell r="K111">
            <v>18</v>
          </cell>
          <cell r="L111">
            <v>5</v>
          </cell>
          <cell r="M111">
            <v>12</v>
          </cell>
          <cell r="N111">
            <v>14</v>
          </cell>
          <cell r="O111">
            <v>131</v>
          </cell>
          <cell r="P111">
            <v>198580</v>
          </cell>
          <cell r="Q111">
            <v>464097</v>
          </cell>
          <cell r="R111">
            <v>1531171</v>
          </cell>
          <cell r="S111">
            <v>770158</v>
          </cell>
          <cell r="T111">
            <v>582200</v>
          </cell>
          <cell r="U111">
            <v>191000</v>
          </cell>
          <cell r="V111">
            <v>381400</v>
          </cell>
          <cell r="W111">
            <v>324350</v>
          </cell>
          <cell r="X111">
            <v>785632</v>
          </cell>
          <cell r="Y111">
            <v>268998</v>
          </cell>
          <cell r="Z111">
            <v>584997</v>
          </cell>
          <cell r="AA111">
            <v>695316</v>
          </cell>
          <cell r="AB111">
            <v>6777899</v>
          </cell>
        </row>
        <row r="112">
          <cell r="A112" t="str">
            <v>E07000079</v>
          </cell>
          <cell r="B112" t="str">
            <v>Cotswold</v>
          </cell>
          <cell r="C112">
            <v>1</v>
          </cell>
          <cell r="D112">
            <v>6</v>
          </cell>
          <cell r="E112">
            <v>16</v>
          </cell>
          <cell r="F112">
            <v>14</v>
          </cell>
          <cell r="G112">
            <v>26</v>
          </cell>
          <cell r="H112">
            <v>5</v>
          </cell>
          <cell r="I112">
            <v>20</v>
          </cell>
          <cell r="J112">
            <v>6</v>
          </cell>
          <cell r="K112">
            <v>29</v>
          </cell>
          <cell r="L112">
            <v>8</v>
          </cell>
          <cell r="M112">
            <v>28</v>
          </cell>
          <cell r="N112">
            <v>13</v>
          </cell>
          <cell r="O112">
            <v>172</v>
          </cell>
          <cell r="P112">
            <v>81000</v>
          </cell>
          <cell r="Q112">
            <v>337630</v>
          </cell>
          <cell r="R112">
            <v>877660</v>
          </cell>
          <cell r="S112">
            <v>937713</v>
          </cell>
          <cell r="T112">
            <v>1780623</v>
          </cell>
          <cell r="U112">
            <v>393590</v>
          </cell>
          <cell r="V112">
            <v>1312736</v>
          </cell>
          <cell r="W112">
            <v>555990</v>
          </cell>
          <cell r="X112">
            <v>1885086</v>
          </cell>
          <cell r="Y112">
            <v>665959</v>
          </cell>
          <cell r="Z112">
            <v>2137533</v>
          </cell>
          <cell r="AA112">
            <v>889943</v>
          </cell>
          <cell r="AB112">
            <v>11855463</v>
          </cell>
        </row>
        <row r="113">
          <cell r="A113" t="str">
            <v>E07000080</v>
          </cell>
          <cell r="B113" t="str">
            <v>Forest of Dean</v>
          </cell>
          <cell r="C113">
            <v>7</v>
          </cell>
          <cell r="D113">
            <v>11</v>
          </cell>
          <cell r="E113">
            <v>9</v>
          </cell>
          <cell r="F113">
            <v>6</v>
          </cell>
          <cell r="G113">
            <v>15</v>
          </cell>
          <cell r="H113">
            <v>15</v>
          </cell>
          <cell r="I113">
            <v>14</v>
          </cell>
          <cell r="J113">
            <v>8</v>
          </cell>
          <cell r="K113">
            <v>24</v>
          </cell>
          <cell r="L113">
            <v>10</v>
          </cell>
          <cell r="M113">
            <v>15</v>
          </cell>
          <cell r="N113">
            <v>9</v>
          </cell>
          <cell r="O113">
            <v>143</v>
          </cell>
          <cell r="P113">
            <v>203298</v>
          </cell>
          <cell r="Q113">
            <v>407687</v>
          </cell>
          <cell r="R113">
            <v>307116</v>
          </cell>
          <cell r="S113">
            <v>200990</v>
          </cell>
          <cell r="T113">
            <v>470376</v>
          </cell>
          <cell r="U113">
            <v>559645</v>
          </cell>
          <cell r="V113">
            <v>504393</v>
          </cell>
          <cell r="W113">
            <v>305497</v>
          </cell>
          <cell r="X113">
            <v>820789</v>
          </cell>
          <cell r="Y113">
            <v>333444</v>
          </cell>
          <cell r="Z113">
            <v>569745</v>
          </cell>
          <cell r="AA113">
            <v>359940</v>
          </cell>
          <cell r="AB113">
            <v>5042920</v>
          </cell>
        </row>
        <row r="114">
          <cell r="A114" t="str">
            <v>E07000081</v>
          </cell>
          <cell r="B114" t="str">
            <v>Gloucester</v>
          </cell>
          <cell r="C114">
            <v>26</v>
          </cell>
          <cell r="D114">
            <v>40</v>
          </cell>
          <cell r="E114">
            <v>65</v>
          </cell>
          <cell r="F114">
            <v>36</v>
          </cell>
          <cell r="G114">
            <v>58</v>
          </cell>
          <cell r="H114">
            <v>37</v>
          </cell>
          <cell r="I114">
            <v>66</v>
          </cell>
          <cell r="J114">
            <v>42</v>
          </cell>
          <cell r="K114">
            <v>67</v>
          </cell>
          <cell r="L114">
            <v>45</v>
          </cell>
          <cell r="M114">
            <v>65</v>
          </cell>
          <cell r="N114">
            <v>46</v>
          </cell>
          <cell r="O114">
            <v>593</v>
          </cell>
          <cell r="P114">
            <v>818060</v>
          </cell>
          <cell r="Q114">
            <v>1319938</v>
          </cell>
          <cell r="R114">
            <v>2047338</v>
          </cell>
          <cell r="S114">
            <v>1231656</v>
          </cell>
          <cell r="T114">
            <v>1946051</v>
          </cell>
          <cell r="U114">
            <v>1283852</v>
          </cell>
          <cell r="V114">
            <v>2411806</v>
          </cell>
          <cell r="W114">
            <v>1556540</v>
          </cell>
          <cell r="X114">
            <v>2571581</v>
          </cell>
          <cell r="Y114">
            <v>1780368</v>
          </cell>
          <cell r="Z114">
            <v>2475777</v>
          </cell>
          <cell r="AA114">
            <v>2019337</v>
          </cell>
          <cell r="AB114">
            <v>21462304</v>
          </cell>
        </row>
        <row r="115">
          <cell r="A115" t="str">
            <v>E07000082</v>
          </cell>
          <cell r="B115" t="str">
            <v>Stroud</v>
          </cell>
          <cell r="C115">
            <v>3</v>
          </cell>
          <cell r="D115">
            <v>6</v>
          </cell>
          <cell r="E115">
            <v>18</v>
          </cell>
          <cell r="F115">
            <v>9</v>
          </cell>
          <cell r="G115">
            <v>46</v>
          </cell>
          <cell r="H115">
            <v>21</v>
          </cell>
          <cell r="I115">
            <v>39</v>
          </cell>
          <cell r="J115">
            <v>29</v>
          </cell>
          <cell r="K115">
            <v>36</v>
          </cell>
          <cell r="L115">
            <v>14</v>
          </cell>
          <cell r="M115">
            <v>19</v>
          </cell>
          <cell r="N115">
            <v>11</v>
          </cell>
          <cell r="O115">
            <v>251</v>
          </cell>
          <cell r="P115">
            <v>123800</v>
          </cell>
          <cell r="Q115">
            <v>218929</v>
          </cell>
          <cell r="R115">
            <v>816799</v>
          </cell>
          <cell r="S115">
            <v>415283</v>
          </cell>
          <cell r="T115">
            <v>1855238</v>
          </cell>
          <cell r="U115">
            <v>993165</v>
          </cell>
          <cell r="V115">
            <v>1562712</v>
          </cell>
          <cell r="W115">
            <v>1300638</v>
          </cell>
          <cell r="X115">
            <v>1672755</v>
          </cell>
          <cell r="Y115">
            <v>663183</v>
          </cell>
          <cell r="Z115">
            <v>1047770</v>
          </cell>
          <cell r="AA115">
            <v>649789</v>
          </cell>
          <cell r="AB115">
            <v>11320061</v>
          </cell>
        </row>
        <row r="116">
          <cell r="A116" t="str">
            <v>E07000083</v>
          </cell>
          <cell r="B116" t="str">
            <v>Tewkesbury</v>
          </cell>
          <cell r="C116">
            <v>6</v>
          </cell>
          <cell r="D116">
            <v>20</v>
          </cell>
          <cell r="E116">
            <v>33</v>
          </cell>
          <cell r="F116">
            <v>31</v>
          </cell>
          <cell r="G116">
            <v>62</v>
          </cell>
          <cell r="H116">
            <v>19</v>
          </cell>
          <cell r="I116">
            <v>46</v>
          </cell>
          <cell r="J116">
            <v>10</v>
          </cell>
          <cell r="K116">
            <v>42</v>
          </cell>
          <cell r="L116">
            <v>30</v>
          </cell>
          <cell r="M116">
            <v>39</v>
          </cell>
          <cell r="N116">
            <v>20</v>
          </cell>
          <cell r="O116">
            <v>358</v>
          </cell>
          <cell r="P116">
            <v>275196</v>
          </cell>
          <cell r="Q116">
            <v>812777</v>
          </cell>
          <cell r="R116">
            <v>1382593</v>
          </cell>
          <cell r="S116">
            <v>1448385</v>
          </cell>
          <cell r="T116">
            <v>2844448</v>
          </cell>
          <cell r="U116">
            <v>913205</v>
          </cell>
          <cell r="V116">
            <v>2306911</v>
          </cell>
          <cell r="W116">
            <v>589190</v>
          </cell>
          <cell r="X116">
            <v>2277997</v>
          </cell>
          <cell r="Y116">
            <v>1461487</v>
          </cell>
          <cell r="Z116">
            <v>1812829</v>
          </cell>
          <cell r="AA116">
            <v>1016985</v>
          </cell>
          <cell r="AB116">
            <v>17142003</v>
          </cell>
        </row>
        <row r="117">
          <cell r="A117" t="str">
            <v>E07000084</v>
          </cell>
          <cell r="B117" t="str">
            <v>Basingstoke and Deane</v>
          </cell>
          <cell r="C117">
            <v>4</v>
          </cell>
          <cell r="D117">
            <v>2</v>
          </cell>
          <cell r="E117">
            <v>48</v>
          </cell>
          <cell r="F117">
            <v>31</v>
          </cell>
          <cell r="G117">
            <v>45</v>
          </cell>
          <cell r="H117">
            <v>31</v>
          </cell>
          <cell r="I117">
            <v>28</v>
          </cell>
          <cell r="J117">
            <v>10</v>
          </cell>
          <cell r="K117">
            <v>35</v>
          </cell>
          <cell r="L117">
            <v>11</v>
          </cell>
          <cell r="M117">
            <v>36</v>
          </cell>
          <cell r="N117">
            <v>10</v>
          </cell>
          <cell r="O117">
            <v>291</v>
          </cell>
          <cell r="P117">
            <v>252000</v>
          </cell>
          <cell r="Q117">
            <v>87000</v>
          </cell>
          <cell r="R117">
            <v>2398197</v>
          </cell>
          <cell r="S117">
            <v>1556939</v>
          </cell>
          <cell r="T117">
            <v>2371050</v>
          </cell>
          <cell r="U117">
            <v>1912350</v>
          </cell>
          <cell r="V117">
            <v>1718738</v>
          </cell>
          <cell r="W117">
            <v>689100</v>
          </cell>
          <cell r="X117">
            <v>1580100</v>
          </cell>
          <cell r="Y117">
            <v>509135</v>
          </cell>
          <cell r="Z117">
            <v>1903098</v>
          </cell>
          <cell r="AA117">
            <v>543757</v>
          </cell>
          <cell r="AB117">
            <v>15521464</v>
          </cell>
        </row>
        <row r="118">
          <cell r="A118" t="str">
            <v>E07000085</v>
          </cell>
          <cell r="B118" t="str">
            <v>East Hampshire</v>
          </cell>
          <cell r="C118">
            <v>10</v>
          </cell>
          <cell r="D118">
            <v>6</v>
          </cell>
          <cell r="E118">
            <v>31</v>
          </cell>
          <cell r="F118">
            <v>5</v>
          </cell>
          <cell r="G118">
            <v>30</v>
          </cell>
          <cell r="H118">
            <v>21</v>
          </cell>
          <cell r="I118">
            <v>37</v>
          </cell>
          <cell r="J118">
            <v>20</v>
          </cell>
          <cell r="K118">
            <v>41</v>
          </cell>
          <cell r="L118">
            <v>16</v>
          </cell>
          <cell r="M118">
            <v>26</v>
          </cell>
          <cell r="N118">
            <v>15</v>
          </cell>
          <cell r="O118">
            <v>258</v>
          </cell>
          <cell r="P118">
            <v>522952</v>
          </cell>
          <cell r="Q118">
            <v>447650</v>
          </cell>
          <cell r="R118">
            <v>1695729</v>
          </cell>
          <cell r="S118">
            <v>332380</v>
          </cell>
          <cell r="T118">
            <v>1715030</v>
          </cell>
          <cell r="U118">
            <v>1266441</v>
          </cell>
          <cell r="V118">
            <v>2365433</v>
          </cell>
          <cell r="W118">
            <v>1173991</v>
          </cell>
          <cell r="X118">
            <v>2631368</v>
          </cell>
          <cell r="Y118">
            <v>1191296</v>
          </cell>
          <cell r="Z118">
            <v>1959863</v>
          </cell>
          <cell r="AA118">
            <v>1129637</v>
          </cell>
          <cell r="AB118">
            <v>16431770</v>
          </cell>
        </row>
        <row r="119">
          <cell r="A119" t="str">
            <v>E07000086</v>
          </cell>
          <cell r="B119" t="str">
            <v>Eastleigh</v>
          </cell>
          <cell r="C119">
            <v>8</v>
          </cell>
          <cell r="D119">
            <v>17</v>
          </cell>
          <cell r="E119">
            <v>38</v>
          </cell>
          <cell r="F119">
            <v>22</v>
          </cell>
          <cell r="G119">
            <v>25</v>
          </cell>
          <cell r="H119">
            <v>35</v>
          </cell>
          <cell r="I119">
            <v>10</v>
          </cell>
          <cell r="J119">
            <v>8</v>
          </cell>
          <cell r="K119">
            <v>15</v>
          </cell>
          <cell r="L119">
            <v>23</v>
          </cell>
          <cell r="M119">
            <v>10</v>
          </cell>
          <cell r="N119">
            <v>10</v>
          </cell>
          <cell r="O119">
            <v>221</v>
          </cell>
          <cell r="P119">
            <v>407570</v>
          </cell>
          <cell r="Q119">
            <v>913387</v>
          </cell>
          <cell r="R119">
            <v>2029498</v>
          </cell>
          <cell r="S119">
            <v>1119426</v>
          </cell>
          <cell r="T119">
            <v>1345406</v>
          </cell>
          <cell r="U119">
            <v>1506545</v>
          </cell>
          <cell r="V119">
            <v>569399</v>
          </cell>
          <cell r="W119">
            <v>519392</v>
          </cell>
          <cell r="X119">
            <v>835646</v>
          </cell>
          <cell r="Y119">
            <v>1282353</v>
          </cell>
          <cell r="Z119">
            <v>601615</v>
          </cell>
          <cell r="AA119">
            <v>731989</v>
          </cell>
          <cell r="AB119">
            <v>11862226</v>
          </cell>
        </row>
        <row r="120">
          <cell r="A120" t="str">
            <v>E07000087</v>
          </cell>
          <cell r="B120" t="str">
            <v>Fareham</v>
          </cell>
          <cell r="C120">
            <v>11</v>
          </cell>
          <cell r="D120">
            <v>10</v>
          </cell>
          <cell r="E120">
            <v>7</v>
          </cell>
          <cell r="F120">
            <v>5</v>
          </cell>
          <cell r="G120">
            <v>11</v>
          </cell>
          <cell r="H120">
            <v>16</v>
          </cell>
          <cell r="I120">
            <v>19</v>
          </cell>
          <cell r="J120">
            <v>8</v>
          </cell>
          <cell r="K120">
            <v>15</v>
          </cell>
          <cell r="L120">
            <v>10</v>
          </cell>
          <cell r="M120">
            <v>29</v>
          </cell>
          <cell r="N120">
            <v>9</v>
          </cell>
          <cell r="O120">
            <v>150</v>
          </cell>
          <cell r="P120">
            <v>540580</v>
          </cell>
          <cell r="Q120">
            <v>551200</v>
          </cell>
          <cell r="R120">
            <v>519390</v>
          </cell>
          <cell r="S120">
            <v>145690</v>
          </cell>
          <cell r="T120">
            <v>682960</v>
          </cell>
          <cell r="U120">
            <v>868399</v>
          </cell>
          <cell r="V120">
            <v>1157366</v>
          </cell>
          <cell r="W120">
            <v>457110</v>
          </cell>
          <cell r="X120">
            <v>1016791</v>
          </cell>
          <cell r="Y120">
            <v>518649</v>
          </cell>
          <cell r="Z120">
            <v>1358840</v>
          </cell>
          <cell r="AA120">
            <v>495195</v>
          </cell>
          <cell r="AB120">
            <v>8312170</v>
          </cell>
        </row>
        <row r="121">
          <cell r="A121" t="str">
            <v>E07000088</v>
          </cell>
          <cell r="B121" t="str">
            <v>Gosport</v>
          </cell>
          <cell r="C121">
            <v>0</v>
          </cell>
          <cell r="D121">
            <v>2</v>
          </cell>
          <cell r="E121">
            <v>8</v>
          </cell>
          <cell r="F121">
            <v>9</v>
          </cell>
          <cell r="G121">
            <v>7</v>
          </cell>
          <cell r="H121">
            <v>12</v>
          </cell>
          <cell r="I121">
            <v>22</v>
          </cell>
          <cell r="J121">
            <v>4</v>
          </cell>
          <cell r="K121">
            <v>25</v>
          </cell>
          <cell r="L121">
            <v>4</v>
          </cell>
          <cell r="M121">
            <v>27</v>
          </cell>
          <cell r="N121">
            <v>10</v>
          </cell>
          <cell r="O121">
            <v>130</v>
          </cell>
          <cell r="P121">
            <v>0</v>
          </cell>
          <cell r="Q121">
            <v>63000</v>
          </cell>
          <cell r="R121">
            <v>298950</v>
          </cell>
          <cell r="S121">
            <v>354200</v>
          </cell>
          <cell r="T121">
            <v>234200</v>
          </cell>
          <cell r="U121">
            <v>581360</v>
          </cell>
          <cell r="V121">
            <v>873899</v>
          </cell>
          <cell r="W121">
            <v>146800</v>
          </cell>
          <cell r="X121">
            <v>832800</v>
          </cell>
          <cell r="Y121">
            <v>208000</v>
          </cell>
          <cell r="Z121">
            <v>1226100</v>
          </cell>
          <cell r="AA121">
            <v>363700</v>
          </cell>
          <cell r="AB121">
            <v>5183009</v>
          </cell>
        </row>
        <row r="122">
          <cell r="A122" t="str">
            <v>E07000089</v>
          </cell>
          <cell r="B122" t="str">
            <v>Hart</v>
          </cell>
          <cell r="C122">
            <v>0</v>
          </cell>
          <cell r="D122">
            <v>15</v>
          </cell>
          <cell r="E122">
            <v>16</v>
          </cell>
          <cell r="F122">
            <v>11</v>
          </cell>
          <cell r="G122">
            <v>23</v>
          </cell>
          <cell r="H122">
            <v>16</v>
          </cell>
          <cell r="I122">
            <v>17</v>
          </cell>
          <cell r="J122">
            <v>8</v>
          </cell>
          <cell r="K122">
            <v>23</v>
          </cell>
          <cell r="L122">
            <v>10</v>
          </cell>
          <cell r="M122">
            <v>34</v>
          </cell>
          <cell r="N122">
            <v>16</v>
          </cell>
          <cell r="O122">
            <v>189</v>
          </cell>
          <cell r="P122">
            <v>0</v>
          </cell>
          <cell r="Q122">
            <v>758699</v>
          </cell>
          <cell r="R122">
            <v>1192650</v>
          </cell>
          <cell r="S122">
            <v>793200</v>
          </cell>
          <cell r="T122">
            <v>1698665</v>
          </cell>
          <cell r="U122">
            <v>1273589</v>
          </cell>
          <cell r="V122">
            <v>1597996</v>
          </cell>
          <cell r="W122">
            <v>599998</v>
          </cell>
          <cell r="X122">
            <v>1542848</v>
          </cell>
          <cell r="Y122">
            <v>949998</v>
          </cell>
          <cell r="Z122">
            <v>2803213</v>
          </cell>
          <cell r="AA122">
            <v>1171800</v>
          </cell>
          <cell r="AB122">
            <v>14382656</v>
          </cell>
        </row>
        <row r="123">
          <cell r="A123" t="str">
            <v>E07000090</v>
          </cell>
          <cell r="B123" t="str">
            <v>Havant</v>
          </cell>
          <cell r="C123">
            <v>5</v>
          </cell>
          <cell r="D123">
            <v>13</v>
          </cell>
          <cell r="E123">
            <v>24</v>
          </cell>
          <cell r="F123">
            <v>14</v>
          </cell>
          <cell r="G123">
            <v>34</v>
          </cell>
          <cell r="H123">
            <v>15</v>
          </cell>
          <cell r="I123">
            <v>24</v>
          </cell>
          <cell r="J123">
            <v>16</v>
          </cell>
          <cell r="K123">
            <v>40</v>
          </cell>
          <cell r="L123">
            <v>20</v>
          </cell>
          <cell r="M123">
            <v>50</v>
          </cell>
          <cell r="N123">
            <v>28</v>
          </cell>
          <cell r="O123">
            <v>283</v>
          </cell>
          <cell r="P123">
            <v>263000</v>
          </cell>
          <cell r="Q123">
            <v>671839</v>
          </cell>
          <cell r="R123">
            <v>1249073</v>
          </cell>
          <cell r="S123">
            <v>852630</v>
          </cell>
          <cell r="T123">
            <v>1757559</v>
          </cell>
          <cell r="U123">
            <v>773989</v>
          </cell>
          <cell r="V123">
            <v>1327067</v>
          </cell>
          <cell r="W123">
            <v>817669</v>
          </cell>
          <cell r="X123">
            <v>2315860</v>
          </cell>
          <cell r="Y123">
            <v>1129080</v>
          </cell>
          <cell r="Z123">
            <v>2752703</v>
          </cell>
          <cell r="AA123">
            <v>1599657</v>
          </cell>
          <cell r="AB123">
            <v>15510126</v>
          </cell>
        </row>
        <row r="124">
          <cell r="A124" t="str">
            <v>E07000091</v>
          </cell>
          <cell r="B124" t="str">
            <v>New Forest</v>
          </cell>
          <cell r="C124">
            <v>2</v>
          </cell>
          <cell r="D124">
            <v>0</v>
          </cell>
          <cell r="E124">
            <v>2</v>
          </cell>
          <cell r="F124">
            <v>2</v>
          </cell>
          <cell r="G124">
            <v>0</v>
          </cell>
          <cell r="H124">
            <v>3</v>
          </cell>
          <cell r="I124">
            <v>0</v>
          </cell>
          <cell r="J124">
            <v>0</v>
          </cell>
          <cell r="K124">
            <v>1</v>
          </cell>
          <cell r="L124">
            <v>4</v>
          </cell>
          <cell r="M124">
            <v>7</v>
          </cell>
          <cell r="N124">
            <v>1</v>
          </cell>
          <cell r="O124">
            <v>22</v>
          </cell>
          <cell r="P124">
            <v>74000</v>
          </cell>
          <cell r="Q124">
            <v>0</v>
          </cell>
          <cell r="R124">
            <v>147000</v>
          </cell>
          <cell r="S124">
            <v>134000</v>
          </cell>
          <cell r="T124">
            <v>0</v>
          </cell>
          <cell r="U124">
            <v>217480</v>
          </cell>
          <cell r="V124">
            <v>0</v>
          </cell>
          <cell r="W124">
            <v>0</v>
          </cell>
          <cell r="X124">
            <v>100000</v>
          </cell>
          <cell r="Y124">
            <v>158490</v>
          </cell>
          <cell r="Z124">
            <v>285560</v>
          </cell>
          <cell r="AA124">
            <v>60000</v>
          </cell>
          <cell r="AB124">
            <v>1176530</v>
          </cell>
        </row>
        <row r="125">
          <cell r="A125" t="str">
            <v>E07000092</v>
          </cell>
          <cell r="B125" t="str">
            <v>Rushmoor</v>
          </cell>
          <cell r="C125">
            <v>3</v>
          </cell>
          <cell r="D125">
            <v>9</v>
          </cell>
          <cell r="E125">
            <v>34</v>
          </cell>
          <cell r="F125">
            <v>6</v>
          </cell>
          <cell r="G125">
            <v>14</v>
          </cell>
          <cell r="H125">
            <v>3</v>
          </cell>
          <cell r="I125">
            <v>16</v>
          </cell>
          <cell r="J125">
            <v>2</v>
          </cell>
          <cell r="K125">
            <v>19</v>
          </cell>
          <cell r="L125">
            <v>9</v>
          </cell>
          <cell r="M125">
            <v>40</v>
          </cell>
          <cell r="N125">
            <v>14</v>
          </cell>
          <cell r="O125">
            <v>169</v>
          </cell>
          <cell r="P125">
            <v>147290</v>
          </cell>
          <cell r="Q125">
            <v>370260</v>
          </cell>
          <cell r="R125">
            <v>1436870</v>
          </cell>
          <cell r="S125">
            <v>246690</v>
          </cell>
          <cell r="T125">
            <v>602070</v>
          </cell>
          <cell r="U125">
            <v>129872</v>
          </cell>
          <cell r="V125">
            <v>837670</v>
          </cell>
          <cell r="W125">
            <v>110980</v>
          </cell>
          <cell r="X125">
            <v>837928</v>
          </cell>
          <cell r="Y125">
            <v>413438</v>
          </cell>
          <cell r="Z125">
            <v>1993960</v>
          </cell>
          <cell r="AA125">
            <v>975000</v>
          </cell>
          <cell r="AB125">
            <v>8102028</v>
          </cell>
        </row>
        <row r="126">
          <cell r="A126" t="str">
            <v>E07000093</v>
          </cell>
          <cell r="B126" t="str">
            <v>Test Valley</v>
          </cell>
          <cell r="C126">
            <v>12</v>
          </cell>
          <cell r="D126">
            <v>21</v>
          </cell>
          <cell r="E126">
            <v>50</v>
          </cell>
          <cell r="F126">
            <v>33</v>
          </cell>
          <cell r="G126">
            <v>69</v>
          </cell>
          <cell r="H126">
            <v>44</v>
          </cell>
          <cell r="I126">
            <v>61</v>
          </cell>
          <cell r="J126">
            <v>34</v>
          </cell>
          <cell r="K126">
            <v>69</v>
          </cell>
          <cell r="L126">
            <v>40</v>
          </cell>
          <cell r="M126">
            <v>97</v>
          </cell>
          <cell r="N126">
            <v>43</v>
          </cell>
          <cell r="O126">
            <v>573</v>
          </cell>
          <cell r="P126">
            <v>658987</v>
          </cell>
          <cell r="Q126">
            <v>1094183</v>
          </cell>
          <cell r="R126">
            <v>2216070</v>
          </cell>
          <cell r="S126">
            <v>1707502</v>
          </cell>
          <cell r="T126">
            <v>3482187</v>
          </cell>
          <cell r="U126">
            <v>2274671</v>
          </cell>
          <cell r="V126">
            <v>2833871</v>
          </cell>
          <cell r="W126">
            <v>1723686</v>
          </cell>
          <cell r="X126">
            <v>3519979</v>
          </cell>
          <cell r="Y126">
            <v>2339011</v>
          </cell>
          <cell r="Z126">
            <v>5271944</v>
          </cell>
          <cell r="AA126">
            <v>2311239</v>
          </cell>
          <cell r="AB126">
            <v>29433330</v>
          </cell>
        </row>
        <row r="127">
          <cell r="A127" t="str">
            <v>E07000094</v>
          </cell>
          <cell r="B127" t="str">
            <v>Winchester</v>
          </cell>
          <cell r="C127">
            <v>6</v>
          </cell>
          <cell r="D127">
            <v>11</v>
          </cell>
          <cell r="E127">
            <v>11</v>
          </cell>
          <cell r="F127">
            <v>8</v>
          </cell>
          <cell r="G127">
            <v>5</v>
          </cell>
          <cell r="H127">
            <v>3</v>
          </cell>
          <cell r="I127">
            <v>5</v>
          </cell>
          <cell r="J127">
            <v>3</v>
          </cell>
          <cell r="K127">
            <v>7</v>
          </cell>
          <cell r="L127">
            <v>8</v>
          </cell>
          <cell r="M127">
            <v>15</v>
          </cell>
          <cell r="N127">
            <v>12</v>
          </cell>
          <cell r="O127">
            <v>94</v>
          </cell>
          <cell r="P127">
            <v>450980</v>
          </cell>
          <cell r="Q127">
            <v>489440</v>
          </cell>
          <cell r="R127">
            <v>633380</v>
          </cell>
          <cell r="S127">
            <v>640740</v>
          </cell>
          <cell r="T127">
            <v>298990</v>
          </cell>
          <cell r="U127">
            <v>180400</v>
          </cell>
          <cell r="V127">
            <v>405362</v>
          </cell>
          <cell r="W127">
            <v>275000</v>
          </cell>
          <cell r="X127">
            <v>487940</v>
          </cell>
          <cell r="Y127">
            <v>474920</v>
          </cell>
          <cell r="Z127">
            <v>1191520</v>
          </cell>
          <cell r="AA127">
            <v>725850</v>
          </cell>
          <cell r="AB127">
            <v>6254522</v>
          </cell>
        </row>
        <row r="128">
          <cell r="A128" t="str">
            <v>E07000095</v>
          </cell>
          <cell r="B128" t="str">
            <v>Broxbourne</v>
          </cell>
          <cell r="C128">
            <v>6</v>
          </cell>
          <cell r="D128">
            <v>12</v>
          </cell>
          <cell r="E128">
            <v>8</v>
          </cell>
          <cell r="F128">
            <v>8</v>
          </cell>
          <cell r="G128">
            <v>6</v>
          </cell>
          <cell r="H128">
            <v>13</v>
          </cell>
          <cell r="I128">
            <v>13</v>
          </cell>
          <cell r="J128">
            <v>3</v>
          </cell>
          <cell r="K128">
            <v>4</v>
          </cell>
          <cell r="L128">
            <v>9</v>
          </cell>
          <cell r="M128">
            <v>10</v>
          </cell>
          <cell r="N128">
            <v>12</v>
          </cell>
          <cell r="O128">
            <v>104</v>
          </cell>
          <cell r="P128">
            <v>325896</v>
          </cell>
          <cell r="Q128">
            <v>617799</v>
          </cell>
          <cell r="R128">
            <v>441000</v>
          </cell>
          <cell r="S128">
            <v>583600</v>
          </cell>
          <cell r="T128">
            <v>339770</v>
          </cell>
          <cell r="U128">
            <v>822400</v>
          </cell>
          <cell r="V128">
            <v>947000</v>
          </cell>
          <cell r="W128">
            <v>229000</v>
          </cell>
          <cell r="X128">
            <v>322500</v>
          </cell>
          <cell r="Y128">
            <v>633980</v>
          </cell>
          <cell r="Z128">
            <v>790405</v>
          </cell>
          <cell r="AA128">
            <v>523043</v>
          </cell>
          <cell r="AB128">
            <v>6576393</v>
          </cell>
        </row>
        <row r="129">
          <cell r="A129" t="str">
            <v>E07000096</v>
          </cell>
          <cell r="B129" t="str">
            <v>Dacorum</v>
          </cell>
          <cell r="C129">
            <v>22</v>
          </cell>
          <cell r="D129">
            <v>24</v>
          </cell>
          <cell r="E129">
            <v>29</v>
          </cell>
          <cell r="F129">
            <v>13</v>
          </cell>
          <cell r="G129">
            <v>34</v>
          </cell>
          <cell r="H129">
            <v>41</v>
          </cell>
          <cell r="I129">
            <v>42</v>
          </cell>
          <cell r="J129">
            <v>9</v>
          </cell>
          <cell r="K129">
            <v>29</v>
          </cell>
          <cell r="L129">
            <v>10</v>
          </cell>
          <cell r="M129">
            <v>38</v>
          </cell>
          <cell r="N129">
            <v>19</v>
          </cell>
          <cell r="O129">
            <v>310</v>
          </cell>
          <cell r="P129">
            <v>844777</v>
          </cell>
          <cell r="Q129">
            <v>1086820</v>
          </cell>
          <cell r="R129">
            <v>1689624</v>
          </cell>
          <cell r="S129">
            <v>591097</v>
          </cell>
          <cell r="T129">
            <v>2248087</v>
          </cell>
          <cell r="U129">
            <v>2325903</v>
          </cell>
          <cell r="V129">
            <v>2500375</v>
          </cell>
          <cell r="W129">
            <v>613675</v>
          </cell>
          <cell r="X129">
            <v>1666670</v>
          </cell>
          <cell r="Y129">
            <v>523000</v>
          </cell>
          <cell r="Z129">
            <v>2513943</v>
          </cell>
          <cell r="AA129">
            <v>1079600</v>
          </cell>
          <cell r="AB129">
            <v>17683571</v>
          </cell>
        </row>
        <row r="130">
          <cell r="A130" t="str">
            <v>E07000098</v>
          </cell>
          <cell r="B130" t="str">
            <v>Hertsmere</v>
          </cell>
          <cell r="C130">
            <v>2</v>
          </cell>
          <cell r="D130">
            <v>10</v>
          </cell>
          <cell r="E130">
            <v>25</v>
          </cell>
          <cell r="F130">
            <v>2</v>
          </cell>
          <cell r="G130">
            <v>18</v>
          </cell>
          <cell r="H130">
            <v>2</v>
          </cell>
          <cell r="I130">
            <v>1</v>
          </cell>
          <cell r="J130">
            <v>0</v>
          </cell>
          <cell r="K130">
            <v>0</v>
          </cell>
          <cell r="L130">
            <v>1</v>
          </cell>
          <cell r="M130">
            <v>3</v>
          </cell>
          <cell r="N130">
            <v>13</v>
          </cell>
          <cell r="O130">
            <v>77</v>
          </cell>
          <cell r="P130">
            <v>172710</v>
          </cell>
          <cell r="Q130">
            <v>656540</v>
          </cell>
          <cell r="R130">
            <v>1960018</v>
          </cell>
          <cell r="S130">
            <v>200980</v>
          </cell>
          <cell r="T130">
            <v>1062550</v>
          </cell>
          <cell r="U130">
            <v>197890</v>
          </cell>
          <cell r="V130">
            <v>115000</v>
          </cell>
          <cell r="W130">
            <v>0</v>
          </cell>
          <cell r="X130">
            <v>0</v>
          </cell>
          <cell r="Y130">
            <v>53500</v>
          </cell>
          <cell r="Z130">
            <v>334000</v>
          </cell>
          <cell r="AA130">
            <v>881700</v>
          </cell>
          <cell r="AB130">
            <v>5634888</v>
          </cell>
        </row>
        <row r="131">
          <cell r="A131" t="str">
            <v>E07000099</v>
          </cell>
          <cell r="B131" t="str">
            <v>North Hertfordshire</v>
          </cell>
          <cell r="C131">
            <v>1</v>
          </cell>
          <cell r="D131">
            <v>4</v>
          </cell>
          <cell r="E131">
            <v>1</v>
          </cell>
          <cell r="F131">
            <v>2</v>
          </cell>
          <cell r="G131">
            <v>2</v>
          </cell>
          <cell r="H131">
            <v>2</v>
          </cell>
          <cell r="I131">
            <v>0</v>
          </cell>
          <cell r="J131">
            <v>0</v>
          </cell>
          <cell r="K131">
            <v>6</v>
          </cell>
          <cell r="L131">
            <v>7</v>
          </cell>
          <cell r="M131">
            <v>26</v>
          </cell>
          <cell r="N131">
            <v>16</v>
          </cell>
          <cell r="O131">
            <v>67</v>
          </cell>
          <cell r="P131">
            <v>66400</v>
          </cell>
          <cell r="Q131">
            <v>147600</v>
          </cell>
          <cell r="R131">
            <v>31999</v>
          </cell>
          <cell r="S131">
            <v>190790</v>
          </cell>
          <cell r="T131">
            <v>161980</v>
          </cell>
          <cell r="U131">
            <v>133840</v>
          </cell>
          <cell r="V131">
            <v>0</v>
          </cell>
          <cell r="W131">
            <v>0</v>
          </cell>
          <cell r="X131">
            <v>422950</v>
          </cell>
          <cell r="Y131">
            <v>412980</v>
          </cell>
          <cell r="Z131">
            <v>1740850</v>
          </cell>
          <cell r="AA131">
            <v>1126679</v>
          </cell>
          <cell r="AB131">
            <v>4436068</v>
          </cell>
        </row>
        <row r="132">
          <cell r="A132" t="str">
            <v>E07000102</v>
          </cell>
          <cell r="B132" t="str">
            <v>Three Rivers</v>
          </cell>
          <cell r="C132">
            <v>2</v>
          </cell>
          <cell r="D132">
            <v>3</v>
          </cell>
          <cell r="E132">
            <v>8</v>
          </cell>
          <cell r="F132">
            <v>11</v>
          </cell>
          <cell r="G132">
            <v>21</v>
          </cell>
          <cell r="H132">
            <v>4</v>
          </cell>
          <cell r="I132">
            <v>5</v>
          </cell>
          <cell r="J132">
            <v>12</v>
          </cell>
          <cell r="K132">
            <v>9</v>
          </cell>
          <cell r="L132">
            <v>0</v>
          </cell>
          <cell r="M132">
            <v>0</v>
          </cell>
          <cell r="N132">
            <v>1</v>
          </cell>
          <cell r="O132">
            <v>76</v>
          </cell>
          <cell r="P132">
            <v>239980</v>
          </cell>
          <cell r="Q132">
            <v>271400</v>
          </cell>
          <cell r="R132">
            <v>647368</v>
          </cell>
          <cell r="S132">
            <v>1077173</v>
          </cell>
          <cell r="T132">
            <v>1719678</v>
          </cell>
          <cell r="U132">
            <v>380778</v>
          </cell>
          <cell r="V132">
            <v>333970</v>
          </cell>
          <cell r="W132">
            <v>826572</v>
          </cell>
          <cell r="X132">
            <v>753986</v>
          </cell>
          <cell r="Y132">
            <v>0</v>
          </cell>
          <cell r="Z132">
            <v>0</v>
          </cell>
          <cell r="AA132">
            <v>97000</v>
          </cell>
          <cell r="AB132">
            <v>6347905</v>
          </cell>
        </row>
        <row r="133">
          <cell r="A133" t="str">
            <v>E07000103</v>
          </cell>
          <cell r="B133" t="str">
            <v>Watford</v>
          </cell>
          <cell r="C133">
            <v>12</v>
          </cell>
          <cell r="D133">
            <v>15</v>
          </cell>
          <cell r="E133">
            <v>14</v>
          </cell>
          <cell r="F133">
            <v>9</v>
          </cell>
          <cell r="G133">
            <v>2</v>
          </cell>
          <cell r="H133">
            <v>6</v>
          </cell>
          <cell r="I133">
            <v>7</v>
          </cell>
          <cell r="J133">
            <v>2</v>
          </cell>
          <cell r="K133">
            <v>4</v>
          </cell>
          <cell r="L133">
            <v>0</v>
          </cell>
          <cell r="M133">
            <v>4</v>
          </cell>
          <cell r="N133">
            <v>3</v>
          </cell>
          <cell r="O133">
            <v>78</v>
          </cell>
          <cell r="P133">
            <v>497360</v>
          </cell>
          <cell r="Q133">
            <v>672860</v>
          </cell>
          <cell r="R133">
            <v>807623</v>
          </cell>
          <cell r="S133">
            <v>606193</v>
          </cell>
          <cell r="T133">
            <v>143000</v>
          </cell>
          <cell r="U133">
            <v>349400</v>
          </cell>
          <cell r="V133">
            <v>642000</v>
          </cell>
          <cell r="W133">
            <v>215000</v>
          </cell>
          <cell r="X133">
            <v>423200</v>
          </cell>
          <cell r="Y133">
            <v>0</v>
          </cell>
          <cell r="Z133">
            <v>354190</v>
          </cell>
          <cell r="AA133">
            <v>192000</v>
          </cell>
          <cell r="AB133">
            <v>4902826</v>
          </cell>
        </row>
        <row r="134">
          <cell r="A134" t="str">
            <v>E07000105</v>
          </cell>
          <cell r="B134" t="str">
            <v>Ashford</v>
          </cell>
          <cell r="C134">
            <v>7</v>
          </cell>
          <cell r="D134">
            <v>3</v>
          </cell>
          <cell r="E134">
            <v>5</v>
          </cell>
          <cell r="F134">
            <v>1</v>
          </cell>
          <cell r="G134">
            <v>9</v>
          </cell>
          <cell r="H134">
            <v>10</v>
          </cell>
          <cell r="I134">
            <v>26</v>
          </cell>
          <cell r="J134">
            <v>19</v>
          </cell>
          <cell r="K134">
            <v>48</v>
          </cell>
          <cell r="L134">
            <v>40</v>
          </cell>
          <cell r="M134">
            <v>43</v>
          </cell>
          <cell r="N134">
            <v>36</v>
          </cell>
          <cell r="O134">
            <v>247</v>
          </cell>
          <cell r="P134">
            <v>252795</v>
          </cell>
          <cell r="Q134">
            <v>134298</v>
          </cell>
          <cell r="R134">
            <v>195698</v>
          </cell>
          <cell r="S134">
            <v>41100</v>
          </cell>
          <cell r="T134">
            <v>416439</v>
          </cell>
          <cell r="U134">
            <v>475788</v>
          </cell>
          <cell r="V134">
            <v>1280163</v>
          </cell>
          <cell r="W134">
            <v>1028688</v>
          </cell>
          <cell r="X134">
            <v>2594201</v>
          </cell>
          <cell r="Y134">
            <v>2241187</v>
          </cell>
          <cell r="Z134">
            <v>2102801</v>
          </cell>
          <cell r="AA134">
            <v>1782735</v>
          </cell>
          <cell r="AB134">
            <v>12545893</v>
          </cell>
        </row>
        <row r="135">
          <cell r="A135" t="str">
            <v>E07000106</v>
          </cell>
          <cell r="B135" t="str">
            <v>Canterbury</v>
          </cell>
          <cell r="C135">
            <v>2</v>
          </cell>
          <cell r="D135">
            <v>15</v>
          </cell>
          <cell r="E135">
            <v>13</v>
          </cell>
          <cell r="F135">
            <v>12</v>
          </cell>
          <cell r="G135">
            <v>13</v>
          </cell>
          <cell r="H135">
            <v>5</v>
          </cell>
          <cell r="I135">
            <v>10</v>
          </cell>
          <cell r="J135">
            <v>11</v>
          </cell>
          <cell r="K135">
            <v>9</v>
          </cell>
          <cell r="L135">
            <v>1</v>
          </cell>
          <cell r="M135">
            <v>5</v>
          </cell>
          <cell r="N135">
            <v>2</v>
          </cell>
          <cell r="O135">
            <v>98</v>
          </cell>
          <cell r="P135">
            <v>51600</v>
          </cell>
          <cell r="Q135">
            <v>543194</v>
          </cell>
          <cell r="R135">
            <v>593213</v>
          </cell>
          <cell r="S135">
            <v>460184</v>
          </cell>
          <cell r="T135">
            <v>522194</v>
          </cell>
          <cell r="U135">
            <v>141800</v>
          </cell>
          <cell r="V135">
            <v>416197</v>
          </cell>
          <cell r="W135">
            <v>354300</v>
          </cell>
          <cell r="X135">
            <v>244000</v>
          </cell>
          <cell r="Y135">
            <v>26400</v>
          </cell>
          <cell r="Z135">
            <v>273000</v>
          </cell>
          <cell r="AA135">
            <v>111400</v>
          </cell>
          <cell r="AB135">
            <v>3737482</v>
          </cell>
        </row>
        <row r="136">
          <cell r="A136" t="str">
            <v>E07000107</v>
          </cell>
          <cell r="B136" t="str">
            <v>Dartford</v>
          </cell>
          <cell r="C136">
            <v>5</v>
          </cell>
          <cell r="D136">
            <v>23</v>
          </cell>
          <cell r="E136">
            <v>39</v>
          </cell>
          <cell r="F136">
            <v>7</v>
          </cell>
          <cell r="G136">
            <v>73</v>
          </cell>
          <cell r="H136">
            <v>34</v>
          </cell>
          <cell r="I136">
            <v>63</v>
          </cell>
          <cell r="J136">
            <v>36</v>
          </cell>
          <cell r="K136">
            <v>67</v>
          </cell>
          <cell r="L136">
            <v>57</v>
          </cell>
          <cell r="M136">
            <v>88</v>
          </cell>
          <cell r="N136">
            <v>50</v>
          </cell>
          <cell r="O136">
            <v>542</v>
          </cell>
          <cell r="P136">
            <v>251177</v>
          </cell>
          <cell r="Q136">
            <v>1098748</v>
          </cell>
          <cell r="R136">
            <v>2009973</v>
          </cell>
          <cell r="S136">
            <v>394217</v>
          </cell>
          <cell r="T136">
            <v>3447528</v>
          </cell>
          <cell r="U136">
            <v>1696172</v>
          </cell>
          <cell r="V136">
            <v>3498016</v>
          </cell>
          <cell r="W136">
            <v>2279246</v>
          </cell>
          <cell r="X136">
            <v>3991152</v>
          </cell>
          <cell r="Y136">
            <v>2931081</v>
          </cell>
          <cell r="Z136">
            <v>4757048</v>
          </cell>
          <cell r="AA136">
            <v>3085188</v>
          </cell>
          <cell r="AB136">
            <v>29439546</v>
          </cell>
        </row>
        <row r="137">
          <cell r="A137" t="str">
            <v>E07000108</v>
          </cell>
          <cell r="B137" t="str">
            <v>Dover</v>
          </cell>
          <cell r="C137">
            <v>1</v>
          </cell>
          <cell r="D137">
            <v>1</v>
          </cell>
          <cell r="E137">
            <v>1</v>
          </cell>
          <cell r="F137">
            <v>4</v>
          </cell>
          <cell r="G137">
            <v>12</v>
          </cell>
          <cell r="H137">
            <v>5</v>
          </cell>
          <cell r="I137">
            <v>3</v>
          </cell>
          <cell r="J137">
            <v>3</v>
          </cell>
          <cell r="K137">
            <v>12</v>
          </cell>
          <cell r="L137">
            <v>12</v>
          </cell>
          <cell r="M137">
            <v>28</v>
          </cell>
          <cell r="N137">
            <v>21</v>
          </cell>
          <cell r="O137">
            <v>103</v>
          </cell>
          <cell r="P137">
            <v>44999</v>
          </cell>
          <cell r="Q137">
            <v>42999</v>
          </cell>
          <cell r="R137">
            <v>52599</v>
          </cell>
          <cell r="S137">
            <v>179196</v>
          </cell>
          <cell r="T137">
            <v>520091</v>
          </cell>
          <cell r="U137">
            <v>231195</v>
          </cell>
          <cell r="V137">
            <v>149097</v>
          </cell>
          <cell r="W137">
            <v>144708</v>
          </cell>
          <cell r="X137">
            <v>559991</v>
          </cell>
          <cell r="Y137">
            <v>547994</v>
          </cell>
          <cell r="Z137">
            <v>1208963</v>
          </cell>
          <cell r="AA137">
            <v>1022464</v>
          </cell>
          <cell r="AB137">
            <v>4704296</v>
          </cell>
        </row>
        <row r="138">
          <cell r="A138" t="str">
            <v>E07000109</v>
          </cell>
          <cell r="B138" t="str">
            <v>Gravesham</v>
          </cell>
          <cell r="C138">
            <v>15</v>
          </cell>
          <cell r="D138">
            <v>6</v>
          </cell>
          <cell r="E138">
            <v>8</v>
          </cell>
          <cell r="F138">
            <v>4</v>
          </cell>
          <cell r="G138">
            <v>4</v>
          </cell>
          <cell r="H138">
            <v>5</v>
          </cell>
          <cell r="I138">
            <v>0</v>
          </cell>
          <cell r="J138">
            <v>0</v>
          </cell>
          <cell r="K138">
            <v>0</v>
          </cell>
          <cell r="L138">
            <v>0</v>
          </cell>
          <cell r="M138">
            <v>1</v>
          </cell>
          <cell r="N138">
            <v>2</v>
          </cell>
          <cell r="O138">
            <v>45</v>
          </cell>
          <cell r="P138">
            <v>580570</v>
          </cell>
          <cell r="Q138">
            <v>229969</v>
          </cell>
          <cell r="R138">
            <v>254920</v>
          </cell>
          <cell r="S138">
            <v>157560</v>
          </cell>
          <cell r="T138">
            <v>216960</v>
          </cell>
          <cell r="U138">
            <v>254750</v>
          </cell>
          <cell r="V138">
            <v>0</v>
          </cell>
          <cell r="W138">
            <v>0</v>
          </cell>
          <cell r="X138">
            <v>0</v>
          </cell>
          <cell r="Y138">
            <v>0</v>
          </cell>
          <cell r="Z138">
            <v>120000</v>
          </cell>
          <cell r="AA138">
            <v>182000</v>
          </cell>
          <cell r="AB138">
            <v>1996729</v>
          </cell>
        </row>
        <row r="139">
          <cell r="A139" t="str">
            <v>E07000110</v>
          </cell>
          <cell r="B139" t="str">
            <v>Maidstone</v>
          </cell>
          <cell r="C139">
            <v>5</v>
          </cell>
          <cell r="D139">
            <v>23</v>
          </cell>
          <cell r="E139">
            <v>25</v>
          </cell>
          <cell r="F139">
            <v>25</v>
          </cell>
          <cell r="G139">
            <v>16</v>
          </cell>
          <cell r="H139">
            <v>14</v>
          </cell>
          <cell r="I139">
            <v>13</v>
          </cell>
          <cell r="J139">
            <v>2</v>
          </cell>
          <cell r="K139">
            <v>7</v>
          </cell>
          <cell r="L139">
            <v>17</v>
          </cell>
          <cell r="M139">
            <v>33</v>
          </cell>
          <cell r="N139">
            <v>25</v>
          </cell>
          <cell r="O139">
            <v>205</v>
          </cell>
          <cell r="P139">
            <v>189196</v>
          </cell>
          <cell r="Q139">
            <v>1020069</v>
          </cell>
          <cell r="R139">
            <v>1261692</v>
          </cell>
          <cell r="S139">
            <v>1314835</v>
          </cell>
          <cell r="T139">
            <v>792693</v>
          </cell>
          <cell r="U139">
            <v>858498</v>
          </cell>
          <cell r="V139">
            <v>642593</v>
          </cell>
          <cell r="W139">
            <v>131998</v>
          </cell>
          <cell r="X139">
            <v>522694</v>
          </cell>
          <cell r="Y139">
            <v>939789</v>
          </cell>
          <cell r="Z139">
            <v>1927423</v>
          </cell>
          <cell r="AA139">
            <v>1326157</v>
          </cell>
          <cell r="AB139">
            <v>10927637</v>
          </cell>
        </row>
        <row r="140">
          <cell r="A140" t="str">
            <v>E07000111</v>
          </cell>
          <cell r="B140" t="str">
            <v>Sevenoaks</v>
          </cell>
          <cell r="C140">
            <v>0</v>
          </cell>
          <cell r="D140">
            <v>0</v>
          </cell>
          <cell r="E140">
            <v>2</v>
          </cell>
          <cell r="F140">
            <v>1</v>
          </cell>
          <cell r="G140">
            <v>0</v>
          </cell>
          <cell r="H140">
            <v>0</v>
          </cell>
          <cell r="I140">
            <v>2</v>
          </cell>
          <cell r="J140">
            <v>2</v>
          </cell>
          <cell r="K140">
            <v>0</v>
          </cell>
          <cell r="L140">
            <v>1</v>
          </cell>
          <cell r="M140">
            <v>3</v>
          </cell>
          <cell r="N140">
            <v>7</v>
          </cell>
          <cell r="O140">
            <v>18</v>
          </cell>
          <cell r="P140">
            <v>0</v>
          </cell>
          <cell r="Q140">
            <v>0</v>
          </cell>
          <cell r="R140">
            <v>199000</v>
          </cell>
          <cell r="S140">
            <v>75000</v>
          </cell>
          <cell r="T140">
            <v>0</v>
          </cell>
          <cell r="U140">
            <v>0</v>
          </cell>
          <cell r="V140">
            <v>124000</v>
          </cell>
          <cell r="W140">
            <v>160600</v>
          </cell>
          <cell r="X140">
            <v>0</v>
          </cell>
          <cell r="Y140">
            <v>62590</v>
          </cell>
          <cell r="Z140">
            <v>285000</v>
          </cell>
          <cell r="AA140">
            <v>428600</v>
          </cell>
          <cell r="AB140">
            <v>1334790</v>
          </cell>
        </row>
        <row r="141">
          <cell r="A141" t="str">
            <v>E07000112</v>
          </cell>
          <cell r="B141" t="str">
            <v>Shepway</v>
          </cell>
          <cell r="C141">
            <v>0</v>
          </cell>
          <cell r="D141">
            <v>1</v>
          </cell>
          <cell r="E141">
            <v>6</v>
          </cell>
          <cell r="F141">
            <v>3</v>
          </cell>
          <cell r="G141">
            <v>3</v>
          </cell>
          <cell r="H141">
            <v>2</v>
          </cell>
          <cell r="I141">
            <v>1</v>
          </cell>
          <cell r="J141">
            <v>2</v>
          </cell>
          <cell r="K141">
            <v>6</v>
          </cell>
          <cell r="L141">
            <v>1</v>
          </cell>
          <cell r="M141">
            <v>6</v>
          </cell>
          <cell r="N141">
            <v>8</v>
          </cell>
          <cell r="O141">
            <v>39</v>
          </cell>
          <cell r="P141">
            <v>0</v>
          </cell>
          <cell r="Q141">
            <v>33100</v>
          </cell>
          <cell r="R141">
            <v>189950</v>
          </cell>
          <cell r="S141">
            <v>87850</v>
          </cell>
          <cell r="T141">
            <v>145000</v>
          </cell>
          <cell r="U141">
            <v>156000</v>
          </cell>
          <cell r="V141">
            <v>89999</v>
          </cell>
          <cell r="W141">
            <v>124125</v>
          </cell>
          <cell r="X141">
            <v>183595</v>
          </cell>
          <cell r="Y141">
            <v>72000</v>
          </cell>
          <cell r="Z141">
            <v>298595</v>
          </cell>
          <cell r="AA141">
            <v>437193</v>
          </cell>
          <cell r="AB141">
            <v>1817407</v>
          </cell>
        </row>
        <row r="142">
          <cell r="A142" t="str">
            <v>E07000113</v>
          </cell>
          <cell r="B142" t="str">
            <v>Swale</v>
          </cell>
          <cell r="C142">
            <v>8</v>
          </cell>
          <cell r="D142">
            <v>16</v>
          </cell>
          <cell r="E142">
            <v>32</v>
          </cell>
          <cell r="F142">
            <v>31</v>
          </cell>
          <cell r="G142">
            <v>23</v>
          </cell>
          <cell r="H142">
            <v>30</v>
          </cell>
          <cell r="I142">
            <v>63</v>
          </cell>
          <cell r="J142">
            <v>14</v>
          </cell>
          <cell r="K142">
            <v>59</v>
          </cell>
          <cell r="L142">
            <v>23</v>
          </cell>
          <cell r="M142">
            <v>60</v>
          </cell>
          <cell r="N142">
            <v>34</v>
          </cell>
          <cell r="O142">
            <v>393</v>
          </cell>
          <cell r="P142">
            <v>291680</v>
          </cell>
          <cell r="Q142">
            <v>679817</v>
          </cell>
          <cell r="R142">
            <v>1339615</v>
          </cell>
          <cell r="S142">
            <v>1222119</v>
          </cell>
          <cell r="T142">
            <v>1031817</v>
          </cell>
          <cell r="U142">
            <v>1237148</v>
          </cell>
          <cell r="V142">
            <v>2549284</v>
          </cell>
          <cell r="W142">
            <v>692336</v>
          </cell>
          <cell r="X142">
            <v>2574141</v>
          </cell>
          <cell r="Y142">
            <v>1151973</v>
          </cell>
          <cell r="Z142">
            <v>2709170</v>
          </cell>
          <cell r="AA142">
            <v>1802544</v>
          </cell>
          <cell r="AB142">
            <v>17281644</v>
          </cell>
        </row>
        <row r="143">
          <cell r="A143" t="str">
            <v>E07000114</v>
          </cell>
          <cell r="B143" t="str">
            <v>Thanet</v>
          </cell>
          <cell r="C143">
            <v>0</v>
          </cell>
          <cell r="D143">
            <v>0</v>
          </cell>
          <cell r="E143">
            <v>10</v>
          </cell>
          <cell r="F143">
            <v>8</v>
          </cell>
          <cell r="G143">
            <v>6</v>
          </cell>
          <cell r="H143">
            <v>13</v>
          </cell>
          <cell r="I143">
            <v>2</v>
          </cell>
          <cell r="J143">
            <v>4</v>
          </cell>
          <cell r="K143">
            <v>4</v>
          </cell>
          <cell r="L143">
            <v>4</v>
          </cell>
          <cell r="M143">
            <v>5</v>
          </cell>
          <cell r="N143">
            <v>2</v>
          </cell>
          <cell r="O143">
            <v>58</v>
          </cell>
          <cell r="P143">
            <v>0</v>
          </cell>
          <cell r="Q143">
            <v>0</v>
          </cell>
          <cell r="R143">
            <v>374379</v>
          </cell>
          <cell r="S143">
            <v>282590</v>
          </cell>
          <cell r="T143">
            <v>236379</v>
          </cell>
          <cell r="U143">
            <v>535559</v>
          </cell>
          <cell r="V143">
            <v>70000</v>
          </cell>
          <cell r="W143">
            <v>165500</v>
          </cell>
          <cell r="X143">
            <v>200799</v>
          </cell>
          <cell r="Y143">
            <v>173300</v>
          </cell>
          <cell r="Z143">
            <v>255900</v>
          </cell>
          <cell r="AA143">
            <v>142600</v>
          </cell>
          <cell r="AB143">
            <v>2437006</v>
          </cell>
        </row>
        <row r="144">
          <cell r="A144" t="str">
            <v>E07000115</v>
          </cell>
          <cell r="B144" t="str">
            <v>Tonbridge and Malling</v>
          </cell>
          <cell r="C144">
            <v>13</v>
          </cell>
          <cell r="D144">
            <v>18</v>
          </cell>
          <cell r="E144">
            <v>28</v>
          </cell>
          <cell r="F144">
            <v>31</v>
          </cell>
          <cell r="G144">
            <v>34</v>
          </cell>
          <cell r="H144">
            <v>24</v>
          </cell>
          <cell r="I144">
            <v>39</v>
          </cell>
          <cell r="J144">
            <v>10</v>
          </cell>
          <cell r="K144">
            <v>39</v>
          </cell>
          <cell r="L144">
            <v>32</v>
          </cell>
          <cell r="M144">
            <v>43</v>
          </cell>
          <cell r="N144">
            <v>46</v>
          </cell>
          <cell r="O144">
            <v>357</v>
          </cell>
          <cell r="P144">
            <v>661612</v>
          </cell>
          <cell r="Q144">
            <v>1164262</v>
          </cell>
          <cell r="R144">
            <v>1643034</v>
          </cell>
          <cell r="S144">
            <v>1833484</v>
          </cell>
          <cell r="T144">
            <v>2057098</v>
          </cell>
          <cell r="U144">
            <v>1559671</v>
          </cell>
          <cell r="V144">
            <v>2220660</v>
          </cell>
          <cell r="W144">
            <v>653785</v>
          </cell>
          <cell r="X144">
            <v>2459810</v>
          </cell>
          <cell r="Y144">
            <v>2029952</v>
          </cell>
          <cell r="Z144">
            <v>2876173</v>
          </cell>
          <cell r="AA144">
            <v>2856604</v>
          </cell>
          <cell r="AB144">
            <v>22016145</v>
          </cell>
        </row>
        <row r="145">
          <cell r="A145" t="str">
            <v>E07000116</v>
          </cell>
          <cell r="B145" t="str">
            <v>Tunbridge Wells</v>
          </cell>
          <cell r="C145">
            <v>0</v>
          </cell>
          <cell r="D145">
            <v>0</v>
          </cell>
          <cell r="E145">
            <v>0</v>
          </cell>
          <cell r="F145">
            <v>6</v>
          </cell>
          <cell r="G145">
            <v>6</v>
          </cell>
          <cell r="H145">
            <v>7</v>
          </cell>
          <cell r="I145">
            <v>1</v>
          </cell>
          <cell r="J145">
            <v>0</v>
          </cell>
          <cell r="K145">
            <v>2</v>
          </cell>
          <cell r="L145">
            <v>0</v>
          </cell>
          <cell r="M145">
            <v>8</v>
          </cell>
          <cell r="N145">
            <v>1</v>
          </cell>
          <cell r="O145">
            <v>31</v>
          </cell>
          <cell r="P145">
            <v>0</v>
          </cell>
          <cell r="Q145">
            <v>0</v>
          </cell>
          <cell r="R145">
            <v>0</v>
          </cell>
          <cell r="S145">
            <v>283000</v>
          </cell>
          <cell r="T145">
            <v>289000</v>
          </cell>
          <cell r="U145">
            <v>352599</v>
          </cell>
          <cell r="V145">
            <v>77000</v>
          </cell>
          <cell r="W145">
            <v>0</v>
          </cell>
          <cell r="X145">
            <v>149000</v>
          </cell>
          <cell r="Y145">
            <v>0</v>
          </cell>
          <cell r="Z145">
            <v>380375</v>
          </cell>
          <cell r="AA145">
            <v>82000</v>
          </cell>
          <cell r="AB145">
            <v>1612974</v>
          </cell>
        </row>
        <row r="146">
          <cell r="A146" t="str">
            <v>E07000117</v>
          </cell>
          <cell r="B146" t="str">
            <v>Burnley</v>
          </cell>
          <cell r="C146">
            <v>3</v>
          </cell>
          <cell r="D146">
            <v>3</v>
          </cell>
          <cell r="E146">
            <v>11</v>
          </cell>
          <cell r="F146">
            <v>20</v>
          </cell>
          <cell r="G146">
            <v>30</v>
          </cell>
          <cell r="H146">
            <v>21</v>
          </cell>
          <cell r="I146">
            <v>12</v>
          </cell>
          <cell r="J146">
            <v>9</v>
          </cell>
          <cell r="K146">
            <v>10</v>
          </cell>
          <cell r="L146">
            <v>11</v>
          </cell>
          <cell r="M146">
            <v>12</v>
          </cell>
          <cell r="N146">
            <v>19</v>
          </cell>
          <cell r="O146">
            <v>161</v>
          </cell>
          <cell r="P146">
            <v>67997</v>
          </cell>
          <cell r="Q146">
            <v>56598</v>
          </cell>
          <cell r="R146">
            <v>268029</v>
          </cell>
          <cell r="S146">
            <v>472037</v>
          </cell>
          <cell r="T146">
            <v>829399</v>
          </cell>
          <cell r="U146">
            <v>542999</v>
          </cell>
          <cell r="V146">
            <v>332877</v>
          </cell>
          <cell r="W146">
            <v>245256</v>
          </cell>
          <cell r="X146">
            <v>266597</v>
          </cell>
          <cell r="Y146">
            <v>318270</v>
          </cell>
          <cell r="Z146">
            <v>307355</v>
          </cell>
          <cell r="AA146">
            <v>446174</v>
          </cell>
          <cell r="AB146">
            <v>4153588</v>
          </cell>
        </row>
        <row r="147">
          <cell r="A147" t="str">
            <v>E07000118</v>
          </cell>
          <cell r="B147" t="str">
            <v>Chorley</v>
          </cell>
          <cell r="C147">
            <v>19</v>
          </cell>
          <cell r="D147">
            <v>28</v>
          </cell>
          <cell r="E147">
            <v>43</v>
          </cell>
          <cell r="F147">
            <v>31</v>
          </cell>
          <cell r="G147">
            <v>73</v>
          </cell>
          <cell r="H147">
            <v>44</v>
          </cell>
          <cell r="I147">
            <v>54</v>
          </cell>
          <cell r="J147">
            <v>51</v>
          </cell>
          <cell r="K147">
            <v>57</v>
          </cell>
          <cell r="L147">
            <v>49</v>
          </cell>
          <cell r="M147">
            <v>66</v>
          </cell>
          <cell r="N147">
            <v>38</v>
          </cell>
          <cell r="O147">
            <v>553</v>
          </cell>
          <cell r="P147">
            <v>664642</v>
          </cell>
          <cell r="Q147">
            <v>953899</v>
          </cell>
          <cell r="R147">
            <v>1565180</v>
          </cell>
          <cell r="S147">
            <v>1138226</v>
          </cell>
          <cell r="T147">
            <v>2744196</v>
          </cell>
          <cell r="U147">
            <v>1646284</v>
          </cell>
          <cell r="V147">
            <v>1958969</v>
          </cell>
          <cell r="W147">
            <v>2047405</v>
          </cell>
          <cell r="X147">
            <v>2436942</v>
          </cell>
          <cell r="Y147">
            <v>2066815</v>
          </cell>
          <cell r="Z147">
            <v>2697772</v>
          </cell>
          <cell r="AA147">
            <v>1754337</v>
          </cell>
          <cell r="AB147">
            <v>21674667</v>
          </cell>
        </row>
        <row r="148">
          <cell r="A148" t="str">
            <v>E07000119</v>
          </cell>
          <cell r="B148" t="str">
            <v>Fylde</v>
          </cell>
          <cell r="C148">
            <v>4</v>
          </cell>
          <cell r="D148">
            <v>12</v>
          </cell>
          <cell r="E148">
            <v>10</v>
          </cell>
          <cell r="F148">
            <v>5</v>
          </cell>
          <cell r="G148">
            <v>8</v>
          </cell>
          <cell r="H148">
            <v>11</v>
          </cell>
          <cell r="I148">
            <v>11</v>
          </cell>
          <cell r="J148">
            <v>12</v>
          </cell>
          <cell r="K148">
            <v>23</v>
          </cell>
          <cell r="L148">
            <v>17</v>
          </cell>
          <cell r="M148">
            <v>20</v>
          </cell>
          <cell r="N148">
            <v>24</v>
          </cell>
          <cell r="O148">
            <v>157</v>
          </cell>
          <cell r="P148">
            <v>153379</v>
          </cell>
          <cell r="Q148">
            <v>447576</v>
          </cell>
          <cell r="R148">
            <v>375476</v>
          </cell>
          <cell r="S148">
            <v>142350</v>
          </cell>
          <cell r="T148">
            <v>344997</v>
          </cell>
          <cell r="U148">
            <v>415157</v>
          </cell>
          <cell r="V148">
            <v>378383</v>
          </cell>
          <cell r="W148">
            <v>511165</v>
          </cell>
          <cell r="X148">
            <v>1049011</v>
          </cell>
          <cell r="Y148">
            <v>691199</v>
          </cell>
          <cell r="Z148">
            <v>970041</v>
          </cell>
          <cell r="AA148">
            <v>1197619</v>
          </cell>
          <cell r="AB148">
            <v>6676353</v>
          </cell>
        </row>
        <row r="149">
          <cell r="A149" t="str">
            <v>E07000120</v>
          </cell>
          <cell r="B149" t="str">
            <v>Hyndburn</v>
          </cell>
          <cell r="C149">
            <v>0</v>
          </cell>
          <cell r="D149">
            <v>4</v>
          </cell>
          <cell r="E149">
            <v>9</v>
          </cell>
          <cell r="F149">
            <v>4</v>
          </cell>
          <cell r="G149">
            <v>1</v>
          </cell>
          <cell r="H149">
            <v>2</v>
          </cell>
          <cell r="I149">
            <v>2</v>
          </cell>
          <cell r="J149">
            <v>4</v>
          </cell>
          <cell r="K149">
            <v>11</v>
          </cell>
          <cell r="L149">
            <v>9</v>
          </cell>
          <cell r="M149">
            <v>9</v>
          </cell>
          <cell r="N149">
            <v>14</v>
          </cell>
          <cell r="O149">
            <v>69</v>
          </cell>
          <cell r="P149">
            <v>0</v>
          </cell>
          <cell r="Q149">
            <v>88197</v>
          </cell>
          <cell r="R149">
            <v>314297</v>
          </cell>
          <cell r="S149">
            <v>124270</v>
          </cell>
          <cell r="T149">
            <v>36000</v>
          </cell>
          <cell r="U149">
            <v>68949</v>
          </cell>
          <cell r="V149">
            <v>79660</v>
          </cell>
          <cell r="W149">
            <v>120898</v>
          </cell>
          <cell r="X149">
            <v>290891</v>
          </cell>
          <cell r="Y149">
            <v>205391</v>
          </cell>
          <cell r="Z149">
            <v>210091</v>
          </cell>
          <cell r="AA149">
            <v>343777</v>
          </cell>
          <cell r="AB149">
            <v>1882421</v>
          </cell>
        </row>
        <row r="150">
          <cell r="A150" t="str">
            <v>E07000121</v>
          </cell>
          <cell r="B150" t="str">
            <v>Lancaster</v>
          </cell>
          <cell r="C150">
            <v>3</v>
          </cell>
          <cell r="D150">
            <v>3</v>
          </cell>
          <cell r="E150">
            <v>8</v>
          </cell>
          <cell r="F150">
            <v>17</v>
          </cell>
          <cell r="G150">
            <v>19</v>
          </cell>
          <cell r="H150">
            <v>13</v>
          </cell>
          <cell r="I150">
            <v>25</v>
          </cell>
          <cell r="J150">
            <v>13</v>
          </cell>
          <cell r="K150">
            <v>34</v>
          </cell>
          <cell r="L150">
            <v>21</v>
          </cell>
          <cell r="M150">
            <v>29</v>
          </cell>
          <cell r="N150">
            <v>16</v>
          </cell>
          <cell r="O150">
            <v>201</v>
          </cell>
          <cell r="P150">
            <v>108779</v>
          </cell>
          <cell r="Q150">
            <v>71170</v>
          </cell>
          <cell r="R150">
            <v>265219</v>
          </cell>
          <cell r="S150">
            <v>519800</v>
          </cell>
          <cell r="T150">
            <v>801724</v>
          </cell>
          <cell r="U150">
            <v>522944</v>
          </cell>
          <cell r="V150">
            <v>973443</v>
          </cell>
          <cell r="W150">
            <v>492922</v>
          </cell>
          <cell r="X150">
            <v>1382138</v>
          </cell>
          <cell r="Y150">
            <v>829045</v>
          </cell>
          <cell r="Z150">
            <v>1167047</v>
          </cell>
          <cell r="AA150">
            <v>714150</v>
          </cell>
          <cell r="AB150">
            <v>7848381</v>
          </cell>
        </row>
        <row r="151">
          <cell r="A151" t="str">
            <v>E07000122</v>
          </cell>
          <cell r="B151" t="str">
            <v>Pendle</v>
          </cell>
          <cell r="C151">
            <v>0</v>
          </cell>
          <cell r="D151">
            <v>0</v>
          </cell>
          <cell r="E151">
            <v>0</v>
          </cell>
          <cell r="F151">
            <v>1</v>
          </cell>
          <cell r="G151">
            <v>0</v>
          </cell>
          <cell r="H151">
            <v>2</v>
          </cell>
          <cell r="I151">
            <v>1</v>
          </cell>
          <cell r="J151">
            <v>1</v>
          </cell>
          <cell r="K151">
            <v>0</v>
          </cell>
          <cell r="L151">
            <v>2</v>
          </cell>
          <cell r="M151">
            <v>2</v>
          </cell>
          <cell r="N151">
            <v>2</v>
          </cell>
          <cell r="O151">
            <v>11</v>
          </cell>
          <cell r="P151">
            <v>0</v>
          </cell>
          <cell r="Q151">
            <v>0</v>
          </cell>
          <cell r="R151">
            <v>0</v>
          </cell>
          <cell r="S151">
            <v>38000</v>
          </cell>
          <cell r="T151">
            <v>0</v>
          </cell>
          <cell r="U151">
            <v>93980</v>
          </cell>
          <cell r="V151">
            <v>40990</v>
          </cell>
          <cell r="W151">
            <v>33990</v>
          </cell>
          <cell r="X151">
            <v>0</v>
          </cell>
          <cell r="Y151">
            <v>122990</v>
          </cell>
          <cell r="Z151">
            <v>63250</v>
          </cell>
          <cell r="AA151">
            <v>63190</v>
          </cell>
          <cell r="AB151">
            <v>456390</v>
          </cell>
        </row>
        <row r="152">
          <cell r="A152" t="str">
            <v>E07000123</v>
          </cell>
          <cell r="B152" t="str">
            <v>Preston</v>
          </cell>
          <cell r="C152">
            <v>5</v>
          </cell>
          <cell r="D152">
            <v>6</v>
          </cell>
          <cell r="E152">
            <v>3</v>
          </cell>
          <cell r="F152">
            <v>1</v>
          </cell>
          <cell r="G152">
            <v>4</v>
          </cell>
          <cell r="H152">
            <v>2</v>
          </cell>
          <cell r="I152">
            <v>0</v>
          </cell>
          <cell r="J152">
            <v>6</v>
          </cell>
          <cell r="K152">
            <v>16</v>
          </cell>
          <cell r="L152">
            <v>9</v>
          </cell>
          <cell r="M152">
            <v>15</v>
          </cell>
          <cell r="N152">
            <v>23</v>
          </cell>
          <cell r="O152">
            <v>90</v>
          </cell>
          <cell r="P152">
            <v>160950</v>
          </cell>
          <cell r="Q152">
            <v>207550</v>
          </cell>
          <cell r="R152">
            <v>151388</v>
          </cell>
          <cell r="S152">
            <v>54599</v>
          </cell>
          <cell r="T152">
            <v>190597</v>
          </cell>
          <cell r="U152">
            <v>95748</v>
          </cell>
          <cell r="V152">
            <v>0</v>
          </cell>
          <cell r="W152">
            <v>281377</v>
          </cell>
          <cell r="X152">
            <v>742576</v>
          </cell>
          <cell r="Y152">
            <v>492426</v>
          </cell>
          <cell r="Z152">
            <v>755159</v>
          </cell>
          <cell r="AA152">
            <v>1019064</v>
          </cell>
          <cell r="AB152">
            <v>4151434</v>
          </cell>
        </row>
        <row r="153">
          <cell r="A153" t="str">
            <v>E07000124</v>
          </cell>
          <cell r="B153" t="str">
            <v>Ribble Valley</v>
          </cell>
          <cell r="C153">
            <v>0</v>
          </cell>
          <cell r="D153">
            <v>3</v>
          </cell>
          <cell r="E153">
            <v>5</v>
          </cell>
          <cell r="F153">
            <v>10</v>
          </cell>
          <cell r="G153">
            <v>13</v>
          </cell>
          <cell r="H153">
            <v>7</v>
          </cell>
          <cell r="I153">
            <v>8</v>
          </cell>
          <cell r="J153">
            <v>8</v>
          </cell>
          <cell r="K153">
            <v>14</v>
          </cell>
          <cell r="L153">
            <v>8</v>
          </cell>
          <cell r="M153">
            <v>14</v>
          </cell>
          <cell r="N153">
            <v>11</v>
          </cell>
          <cell r="O153">
            <v>101</v>
          </cell>
          <cell r="P153">
            <v>0</v>
          </cell>
          <cell r="Q153">
            <v>187997</v>
          </cell>
          <cell r="R153">
            <v>184070</v>
          </cell>
          <cell r="S153">
            <v>553155</v>
          </cell>
          <cell r="T153">
            <v>621361</v>
          </cell>
          <cell r="U153">
            <v>374995</v>
          </cell>
          <cell r="V153">
            <v>375584</v>
          </cell>
          <cell r="W153">
            <v>386495</v>
          </cell>
          <cell r="X153">
            <v>681561</v>
          </cell>
          <cell r="Y153">
            <v>431384</v>
          </cell>
          <cell r="Z153">
            <v>702387</v>
          </cell>
          <cell r="AA153">
            <v>629572</v>
          </cell>
          <cell r="AB153">
            <v>5128561</v>
          </cell>
        </row>
        <row r="154">
          <cell r="A154" t="str">
            <v>E07000125</v>
          </cell>
          <cell r="B154" t="str">
            <v>Rossendale</v>
          </cell>
          <cell r="C154">
            <v>1</v>
          </cell>
          <cell r="D154">
            <v>3</v>
          </cell>
          <cell r="E154">
            <v>7</v>
          </cell>
          <cell r="F154">
            <v>6</v>
          </cell>
          <cell r="G154">
            <v>9</v>
          </cell>
          <cell r="H154">
            <v>11</v>
          </cell>
          <cell r="I154">
            <v>21</v>
          </cell>
          <cell r="J154">
            <v>8</v>
          </cell>
          <cell r="K154">
            <v>13</v>
          </cell>
          <cell r="L154">
            <v>6</v>
          </cell>
          <cell r="M154">
            <v>10</v>
          </cell>
          <cell r="N154">
            <v>7</v>
          </cell>
          <cell r="O154">
            <v>102</v>
          </cell>
          <cell r="P154">
            <v>39999</v>
          </cell>
          <cell r="Q154">
            <v>100988</v>
          </cell>
          <cell r="R154">
            <v>272384</v>
          </cell>
          <cell r="S154">
            <v>195977</v>
          </cell>
          <cell r="T154">
            <v>374164</v>
          </cell>
          <cell r="U154">
            <v>410208</v>
          </cell>
          <cell r="V154">
            <v>700371</v>
          </cell>
          <cell r="W154">
            <v>277586</v>
          </cell>
          <cell r="X154">
            <v>450169</v>
          </cell>
          <cell r="Y154">
            <v>263057</v>
          </cell>
          <cell r="Z154">
            <v>425036</v>
          </cell>
          <cell r="AA154">
            <v>257384</v>
          </cell>
          <cell r="AB154">
            <v>3767323</v>
          </cell>
        </row>
        <row r="155">
          <cell r="A155" t="str">
            <v>E07000126</v>
          </cell>
          <cell r="B155" t="str">
            <v>South Ribble</v>
          </cell>
          <cell r="C155">
            <v>3</v>
          </cell>
          <cell r="D155">
            <v>12</v>
          </cell>
          <cell r="E155">
            <v>15</v>
          </cell>
          <cell r="F155">
            <v>32</v>
          </cell>
          <cell r="G155">
            <v>34</v>
          </cell>
          <cell r="H155">
            <v>32</v>
          </cell>
          <cell r="I155">
            <v>35</v>
          </cell>
          <cell r="J155">
            <v>24</v>
          </cell>
          <cell r="K155">
            <v>35</v>
          </cell>
          <cell r="L155">
            <v>27</v>
          </cell>
          <cell r="M155">
            <v>37</v>
          </cell>
          <cell r="N155">
            <v>23</v>
          </cell>
          <cell r="O155">
            <v>309</v>
          </cell>
          <cell r="P155">
            <v>97000</v>
          </cell>
          <cell r="Q155">
            <v>436381</v>
          </cell>
          <cell r="R155">
            <v>536194</v>
          </cell>
          <cell r="S155">
            <v>1265469</v>
          </cell>
          <cell r="T155">
            <v>1441697</v>
          </cell>
          <cell r="U155">
            <v>1282410</v>
          </cell>
          <cell r="V155">
            <v>1429939</v>
          </cell>
          <cell r="W155">
            <v>889499</v>
          </cell>
          <cell r="X155">
            <v>1275374</v>
          </cell>
          <cell r="Y155">
            <v>1131534</v>
          </cell>
          <cell r="Z155">
            <v>1454411</v>
          </cell>
          <cell r="AA155">
            <v>900886</v>
          </cell>
          <cell r="AB155">
            <v>12140794</v>
          </cell>
        </row>
        <row r="156">
          <cell r="A156" t="str">
            <v>E07000127</v>
          </cell>
          <cell r="B156" t="str">
            <v>West Lancashire</v>
          </cell>
          <cell r="C156">
            <v>2</v>
          </cell>
          <cell r="D156">
            <v>5</v>
          </cell>
          <cell r="E156">
            <v>8</v>
          </cell>
          <cell r="F156">
            <v>12</v>
          </cell>
          <cell r="G156">
            <v>18</v>
          </cell>
          <cell r="H156">
            <v>10</v>
          </cell>
          <cell r="I156">
            <v>7</v>
          </cell>
          <cell r="J156">
            <v>2</v>
          </cell>
          <cell r="K156">
            <v>8</v>
          </cell>
          <cell r="L156">
            <v>16</v>
          </cell>
          <cell r="M156">
            <v>20</v>
          </cell>
          <cell r="N156">
            <v>13</v>
          </cell>
          <cell r="O156">
            <v>121</v>
          </cell>
          <cell r="P156">
            <v>79598</v>
          </cell>
          <cell r="Q156">
            <v>154987</v>
          </cell>
          <cell r="R156">
            <v>340192</v>
          </cell>
          <cell r="S156">
            <v>486188</v>
          </cell>
          <cell r="T156">
            <v>799356</v>
          </cell>
          <cell r="U156">
            <v>523992</v>
          </cell>
          <cell r="V156">
            <v>341576</v>
          </cell>
          <cell r="W156">
            <v>114980</v>
          </cell>
          <cell r="X156">
            <v>341219</v>
          </cell>
          <cell r="Y156">
            <v>645677</v>
          </cell>
          <cell r="Z156">
            <v>789364</v>
          </cell>
          <cell r="AA156">
            <v>520733</v>
          </cell>
          <cell r="AB156">
            <v>5137862</v>
          </cell>
        </row>
        <row r="157">
          <cell r="A157" t="str">
            <v>E07000128</v>
          </cell>
          <cell r="B157" t="str">
            <v>Wyre</v>
          </cell>
          <cell r="C157">
            <v>10</v>
          </cell>
          <cell r="D157">
            <v>6</v>
          </cell>
          <cell r="E157">
            <v>5</v>
          </cell>
          <cell r="F157">
            <v>17</v>
          </cell>
          <cell r="G157">
            <v>31</v>
          </cell>
          <cell r="H157">
            <v>19</v>
          </cell>
          <cell r="I157">
            <v>25</v>
          </cell>
          <cell r="J157">
            <v>9</v>
          </cell>
          <cell r="K157">
            <v>24</v>
          </cell>
          <cell r="L157">
            <v>20</v>
          </cell>
          <cell r="M157">
            <v>17</v>
          </cell>
          <cell r="N157">
            <v>21</v>
          </cell>
          <cell r="O157">
            <v>204</v>
          </cell>
          <cell r="P157">
            <v>279591</v>
          </cell>
          <cell r="Q157">
            <v>225314</v>
          </cell>
          <cell r="R157">
            <v>159697</v>
          </cell>
          <cell r="S157">
            <v>582859</v>
          </cell>
          <cell r="T157">
            <v>1120833</v>
          </cell>
          <cell r="U157">
            <v>682776</v>
          </cell>
          <cell r="V157">
            <v>798042</v>
          </cell>
          <cell r="W157">
            <v>357365</v>
          </cell>
          <cell r="X157">
            <v>889710</v>
          </cell>
          <cell r="Y157">
            <v>623553</v>
          </cell>
          <cell r="Z157">
            <v>700520</v>
          </cell>
          <cell r="AA157">
            <v>657271</v>
          </cell>
          <cell r="AB157">
            <v>7077531</v>
          </cell>
        </row>
        <row r="158">
          <cell r="A158" t="str">
            <v>E07000129</v>
          </cell>
          <cell r="B158" t="str">
            <v>Blaby</v>
          </cell>
          <cell r="C158">
            <v>13</v>
          </cell>
          <cell r="D158">
            <v>9</v>
          </cell>
          <cell r="E158">
            <v>20</v>
          </cell>
          <cell r="F158">
            <v>19</v>
          </cell>
          <cell r="G158">
            <v>30</v>
          </cell>
          <cell r="H158">
            <v>17</v>
          </cell>
          <cell r="I158">
            <v>21</v>
          </cell>
          <cell r="J158">
            <v>17</v>
          </cell>
          <cell r="K158">
            <v>64</v>
          </cell>
          <cell r="L158">
            <v>39</v>
          </cell>
          <cell r="M158">
            <v>65</v>
          </cell>
          <cell r="N158">
            <v>37</v>
          </cell>
          <cell r="O158">
            <v>351</v>
          </cell>
          <cell r="P158">
            <v>517192</v>
          </cell>
          <cell r="Q158">
            <v>404725</v>
          </cell>
          <cell r="R158">
            <v>819561</v>
          </cell>
          <cell r="S158">
            <v>914372</v>
          </cell>
          <cell r="T158">
            <v>1366061</v>
          </cell>
          <cell r="U158">
            <v>798459</v>
          </cell>
          <cell r="V158">
            <v>1016822</v>
          </cell>
          <cell r="W158">
            <v>828550</v>
          </cell>
          <cell r="X158">
            <v>3043256</v>
          </cell>
          <cell r="Y158">
            <v>2107810</v>
          </cell>
          <cell r="Z158">
            <v>2798492</v>
          </cell>
          <cell r="AA158">
            <v>1954235</v>
          </cell>
          <cell r="AB158">
            <v>16569535</v>
          </cell>
        </row>
        <row r="159">
          <cell r="A159" t="str">
            <v>E07000130</v>
          </cell>
          <cell r="B159" t="str">
            <v>Charnwood</v>
          </cell>
          <cell r="C159">
            <v>16</v>
          </cell>
          <cell r="D159">
            <v>37</v>
          </cell>
          <cell r="E159">
            <v>57</v>
          </cell>
          <cell r="F159">
            <v>49</v>
          </cell>
          <cell r="G159">
            <v>68</v>
          </cell>
          <cell r="H159">
            <v>40</v>
          </cell>
          <cell r="I159">
            <v>51</v>
          </cell>
          <cell r="J159">
            <v>37</v>
          </cell>
          <cell r="K159">
            <v>56</v>
          </cell>
          <cell r="L159">
            <v>53</v>
          </cell>
          <cell r="M159">
            <v>53</v>
          </cell>
          <cell r="N159">
            <v>52</v>
          </cell>
          <cell r="O159">
            <v>569</v>
          </cell>
          <cell r="P159">
            <v>668848</v>
          </cell>
          <cell r="Q159">
            <v>1483254</v>
          </cell>
          <cell r="R159">
            <v>2435378</v>
          </cell>
          <cell r="S159">
            <v>2256910</v>
          </cell>
          <cell r="T159">
            <v>3160509</v>
          </cell>
          <cell r="U159">
            <v>1834258</v>
          </cell>
          <cell r="V159">
            <v>2250213</v>
          </cell>
          <cell r="W159">
            <v>1681205</v>
          </cell>
          <cell r="X159">
            <v>2606964</v>
          </cell>
          <cell r="Y159">
            <v>2604982</v>
          </cell>
          <cell r="Z159">
            <v>2549190</v>
          </cell>
          <cell r="AA159">
            <v>2746482</v>
          </cell>
          <cell r="AB159">
            <v>26278193</v>
          </cell>
        </row>
        <row r="160">
          <cell r="A160" t="str">
            <v>E07000131</v>
          </cell>
          <cell r="B160" t="str">
            <v>Harborough</v>
          </cell>
          <cell r="C160">
            <v>10</v>
          </cell>
          <cell r="D160">
            <v>5</v>
          </cell>
          <cell r="E160">
            <v>32</v>
          </cell>
          <cell r="F160">
            <v>13</v>
          </cell>
          <cell r="G160">
            <v>28</v>
          </cell>
          <cell r="H160">
            <v>17</v>
          </cell>
          <cell r="I160">
            <v>42</v>
          </cell>
          <cell r="J160">
            <v>19</v>
          </cell>
          <cell r="K160">
            <v>56</v>
          </cell>
          <cell r="L160">
            <v>28</v>
          </cell>
          <cell r="M160">
            <v>48</v>
          </cell>
          <cell r="N160">
            <v>18</v>
          </cell>
          <cell r="O160">
            <v>316</v>
          </cell>
          <cell r="P160">
            <v>453998</v>
          </cell>
          <cell r="Q160">
            <v>232988</v>
          </cell>
          <cell r="R160">
            <v>1538461</v>
          </cell>
          <cell r="S160">
            <v>634577</v>
          </cell>
          <cell r="T160">
            <v>1399118</v>
          </cell>
          <cell r="U160">
            <v>856022</v>
          </cell>
          <cell r="V160">
            <v>1954058</v>
          </cell>
          <cell r="W160">
            <v>883332</v>
          </cell>
          <cell r="X160">
            <v>2830806</v>
          </cell>
          <cell r="Y160">
            <v>1479688</v>
          </cell>
          <cell r="Z160">
            <v>2537056</v>
          </cell>
          <cell r="AA160">
            <v>940958</v>
          </cell>
          <cell r="AB160">
            <v>15741062</v>
          </cell>
        </row>
        <row r="161">
          <cell r="A161" t="str">
            <v>E07000132</v>
          </cell>
          <cell r="B161" t="str">
            <v>Hinckley and Bosworth</v>
          </cell>
          <cell r="C161">
            <v>6</v>
          </cell>
          <cell r="D161">
            <v>13</v>
          </cell>
          <cell r="E161">
            <v>31</v>
          </cell>
          <cell r="F161">
            <v>34</v>
          </cell>
          <cell r="G161">
            <v>74</v>
          </cell>
          <cell r="H161">
            <v>49</v>
          </cell>
          <cell r="I161">
            <v>79</v>
          </cell>
          <cell r="J161">
            <v>36</v>
          </cell>
          <cell r="K161">
            <v>54</v>
          </cell>
          <cell r="L161">
            <v>33</v>
          </cell>
          <cell r="M161">
            <v>63</v>
          </cell>
          <cell r="N161">
            <v>39</v>
          </cell>
          <cell r="O161">
            <v>511</v>
          </cell>
          <cell r="P161">
            <v>207192</v>
          </cell>
          <cell r="Q161">
            <v>502700</v>
          </cell>
          <cell r="R161">
            <v>1243299</v>
          </cell>
          <cell r="S161">
            <v>1278524</v>
          </cell>
          <cell r="T161">
            <v>3254380</v>
          </cell>
          <cell r="U161">
            <v>2072898</v>
          </cell>
          <cell r="V161">
            <v>3199310</v>
          </cell>
          <cell r="W161">
            <v>1477808</v>
          </cell>
          <cell r="X161">
            <v>2285738</v>
          </cell>
          <cell r="Y161">
            <v>1515795</v>
          </cell>
          <cell r="Z161">
            <v>2690378</v>
          </cell>
          <cell r="AA161">
            <v>1766623</v>
          </cell>
          <cell r="AB161">
            <v>21494645</v>
          </cell>
        </row>
        <row r="162">
          <cell r="A162" t="str">
            <v>E07000133</v>
          </cell>
          <cell r="B162" t="str">
            <v>Melton</v>
          </cell>
          <cell r="C162">
            <v>0</v>
          </cell>
          <cell r="D162">
            <v>0</v>
          </cell>
          <cell r="E162">
            <v>0</v>
          </cell>
          <cell r="F162">
            <v>0</v>
          </cell>
          <cell r="G162">
            <v>0</v>
          </cell>
          <cell r="H162">
            <v>0</v>
          </cell>
          <cell r="I162">
            <v>4</v>
          </cell>
          <cell r="J162">
            <v>6</v>
          </cell>
          <cell r="K162">
            <v>9</v>
          </cell>
          <cell r="L162">
            <v>4</v>
          </cell>
          <cell r="M162">
            <v>9</v>
          </cell>
          <cell r="N162">
            <v>3</v>
          </cell>
          <cell r="O162">
            <v>35</v>
          </cell>
          <cell r="P162">
            <v>0</v>
          </cell>
          <cell r="Q162">
            <v>0</v>
          </cell>
          <cell r="R162">
            <v>0</v>
          </cell>
          <cell r="S162">
            <v>0</v>
          </cell>
          <cell r="T162">
            <v>0</v>
          </cell>
          <cell r="U162">
            <v>0</v>
          </cell>
          <cell r="V162">
            <v>156597</v>
          </cell>
          <cell r="W162">
            <v>235396</v>
          </cell>
          <cell r="X162">
            <v>365592</v>
          </cell>
          <cell r="Y162">
            <v>180996</v>
          </cell>
          <cell r="Z162">
            <v>368042</v>
          </cell>
          <cell r="AA162">
            <v>118399</v>
          </cell>
          <cell r="AB162">
            <v>1425022</v>
          </cell>
        </row>
        <row r="163">
          <cell r="A163" t="str">
            <v>E07000134</v>
          </cell>
          <cell r="B163" t="str">
            <v>North West Leicestershire</v>
          </cell>
          <cell r="C163">
            <v>8</v>
          </cell>
          <cell r="D163">
            <v>11</v>
          </cell>
          <cell r="E163">
            <v>35</v>
          </cell>
          <cell r="F163">
            <v>38</v>
          </cell>
          <cell r="G163">
            <v>51</v>
          </cell>
          <cell r="H163">
            <v>40</v>
          </cell>
          <cell r="I163">
            <v>61</v>
          </cell>
          <cell r="J163">
            <v>35</v>
          </cell>
          <cell r="K163">
            <v>46</v>
          </cell>
          <cell r="L163">
            <v>33</v>
          </cell>
          <cell r="M163">
            <v>52</v>
          </cell>
          <cell r="N163">
            <v>33</v>
          </cell>
          <cell r="O163">
            <v>443</v>
          </cell>
          <cell r="P163">
            <v>275976</v>
          </cell>
          <cell r="Q163">
            <v>475667</v>
          </cell>
          <cell r="R163">
            <v>1513476</v>
          </cell>
          <cell r="S163">
            <v>1501173</v>
          </cell>
          <cell r="T163">
            <v>2110726</v>
          </cell>
          <cell r="U163">
            <v>1634264</v>
          </cell>
          <cell r="V163">
            <v>2820000</v>
          </cell>
          <cell r="W163">
            <v>1615950</v>
          </cell>
          <cell r="X163">
            <v>2328547</v>
          </cell>
          <cell r="Y163">
            <v>1569438</v>
          </cell>
          <cell r="Z163">
            <v>2796249</v>
          </cell>
          <cell r="AA163">
            <v>1532481</v>
          </cell>
          <cell r="AB163">
            <v>20173947</v>
          </cell>
        </row>
        <row r="164">
          <cell r="A164" t="str">
            <v>E07000135</v>
          </cell>
          <cell r="B164" t="str">
            <v>Oadby and Wigston</v>
          </cell>
          <cell r="C164">
            <v>0</v>
          </cell>
          <cell r="D164">
            <v>0</v>
          </cell>
          <cell r="E164">
            <v>0</v>
          </cell>
          <cell r="F164">
            <v>0</v>
          </cell>
          <cell r="G164">
            <v>1</v>
          </cell>
          <cell r="H164">
            <v>2</v>
          </cell>
          <cell r="I164">
            <v>7</v>
          </cell>
          <cell r="J164">
            <v>3</v>
          </cell>
          <cell r="K164">
            <v>12</v>
          </cell>
          <cell r="L164">
            <v>14</v>
          </cell>
          <cell r="M164">
            <v>16</v>
          </cell>
          <cell r="N164">
            <v>11</v>
          </cell>
          <cell r="O164">
            <v>66</v>
          </cell>
          <cell r="P164">
            <v>0</v>
          </cell>
          <cell r="Q164">
            <v>0</v>
          </cell>
          <cell r="R164">
            <v>0</v>
          </cell>
          <cell r="S164">
            <v>0</v>
          </cell>
          <cell r="T164">
            <v>36990</v>
          </cell>
          <cell r="U164">
            <v>84190</v>
          </cell>
          <cell r="V164">
            <v>258686</v>
          </cell>
          <cell r="W164">
            <v>97498</v>
          </cell>
          <cell r="X164">
            <v>486588</v>
          </cell>
          <cell r="Y164">
            <v>504135</v>
          </cell>
          <cell r="Z164">
            <v>631042</v>
          </cell>
          <cell r="AA164">
            <v>407138</v>
          </cell>
          <cell r="AB164">
            <v>2506267</v>
          </cell>
        </row>
        <row r="165">
          <cell r="A165" t="str">
            <v>E07000136</v>
          </cell>
          <cell r="B165" t="str">
            <v>Boston</v>
          </cell>
          <cell r="C165">
            <v>0</v>
          </cell>
          <cell r="D165">
            <v>3</v>
          </cell>
          <cell r="E165">
            <v>5</v>
          </cell>
          <cell r="F165">
            <v>5</v>
          </cell>
          <cell r="G165">
            <v>3</v>
          </cell>
          <cell r="H165">
            <v>7</v>
          </cell>
          <cell r="I165">
            <v>5</v>
          </cell>
          <cell r="J165">
            <v>2</v>
          </cell>
          <cell r="K165">
            <v>6</v>
          </cell>
          <cell r="L165">
            <v>17</v>
          </cell>
          <cell r="M165">
            <v>9</v>
          </cell>
          <cell r="N165">
            <v>15</v>
          </cell>
          <cell r="O165">
            <v>77</v>
          </cell>
          <cell r="P165">
            <v>0</v>
          </cell>
          <cell r="Q165">
            <v>96989</v>
          </cell>
          <cell r="R165">
            <v>131949</v>
          </cell>
          <cell r="S165">
            <v>124995</v>
          </cell>
          <cell r="T165">
            <v>93997</v>
          </cell>
          <cell r="U165">
            <v>260797</v>
          </cell>
          <cell r="V165">
            <v>150499</v>
          </cell>
          <cell r="W165">
            <v>55750</v>
          </cell>
          <cell r="X165">
            <v>178390</v>
          </cell>
          <cell r="Y165">
            <v>520730</v>
          </cell>
          <cell r="Z165">
            <v>263368</v>
          </cell>
          <cell r="AA165">
            <v>458346</v>
          </cell>
          <cell r="AB165">
            <v>2335810</v>
          </cell>
        </row>
        <row r="166">
          <cell r="A166" t="str">
            <v>E07000137</v>
          </cell>
          <cell r="B166" t="str">
            <v>East Lindsey</v>
          </cell>
          <cell r="C166">
            <v>8</v>
          </cell>
          <cell r="D166">
            <v>4</v>
          </cell>
          <cell r="E166">
            <v>18</v>
          </cell>
          <cell r="F166">
            <v>4</v>
          </cell>
          <cell r="G166">
            <v>17</v>
          </cell>
          <cell r="H166">
            <v>16</v>
          </cell>
          <cell r="I166">
            <v>8</v>
          </cell>
          <cell r="J166">
            <v>6</v>
          </cell>
          <cell r="K166">
            <v>12</v>
          </cell>
          <cell r="L166">
            <v>12</v>
          </cell>
          <cell r="M166">
            <v>12</v>
          </cell>
          <cell r="N166">
            <v>6</v>
          </cell>
          <cell r="O166">
            <v>123</v>
          </cell>
          <cell r="P166">
            <v>233986</v>
          </cell>
          <cell r="Q166">
            <v>110598</v>
          </cell>
          <cell r="R166">
            <v>563444</v>
          </cell>
          <cell r="S166">
            <v>117980</v>
          </cell>
          <cell r="T166">
            <v>376950</v>
          </cell>
          <cell r="U166">
            <v>421054</v>
          </cell>
          <cell r="V166">
            <v>221040</v>
          </cell>
          <cell r="W166">
            <v>173960</v>
          </cell>
          <cell r="X166">
            <v>356900</v>
          </cell>
          <cell r="Y166">
            <v>361435</v>
          </cell>
          <cell r="Z166">
            <v>392748</v>
          </cell>
          <cell r="AA166">
            <v>190169</v>
          </cell>
          <cell r="AB166">
            <v>3520264</v>
          </cell>
        </row>
        <row r="167">
          <cell r="A167" t="str">
            <v>E07000138</v>
          </cell>
          <cell r="B167" t="str">
            <v>Lincoln</v>
          </cell>
          <cell r="C167">
            <v>2</v>
          </cell>
          <cell r="D167">
            <v>3</v>
          </cell>
          <cell r="E167">
            <v>7</v>
          </cell>
          <cell r="F167">
            <v>4</v>
          </cell>
          <cell r="G167">
            <v>5</v>
          </cell>
          <cell r="H167">
            <v>2</v>
          </cell>
          <cell r="I167">
            <v>1</v>
          </cell>
          <cell r="J167">
            <v>2</v>
          </cell>
          <cell r="K167">
            <v>4</v>
          </cell>
          <cell r="L167">
            <v>1</v>
          </cell>
          <cell r="M167">
            <v>1</v>
          </cell>
          <cell r="N167">
            <v>3</v>
          </cell>
          <cell r="O167">
            <v>35</v>
          </cell>
          <cell r="P167">
            <v>54627</v>
          </cell>
          <cell r="Q167">
            <v>78170</v>
          </cell>
          <cell r="R167">
            <v>196950</v>
          </cell>
          <cell r="S167">
            <v>114779</v>
          </cell>
          <cell r="T167">
            <v>148100</v>
          </cell>
          <cell r="U167">
            <v>59268</v>
          </cell>
          <cell r="V167">
            <v>28590</v>
          </cell>
          <cell r="W167">
            <v>73599</v>
          </cell>
          <cell r="X167">
            <v>110898</v>
          </cell>
          <cell r="Y167">
            <v>34990</v>
          </cell>
          <cell r="Z167">
            <v>34990</v>
          </cell>
          <cell r="AA167">
            <v>106800</v>
          </cell>
          <cell r="AB167">
            <v>1041761</v>
          </cell>
        </row>
        <row r="168">
          <cell r="A168" t="str">
            <v>E07000139</v>
          </cell>
          <cell r="B168" t="str">
            <v>North Kesteven</v>
          </cell>
          <cell r="C168">
            <v>2</v>
          </cell>
          <cell r="D168">
            <v>2</v>
          </cell>
          <cell r="E168">
            <v>5</v>
          </cell>
          <cell r="F168">
            <v>5</v>
          </cell>
          <cell r="G168">
            <v>32</v>
          </cell>
          <cell r="H168">
            <v>23</v>
          </cell>
          <cell r="I168">
            <v>43</v>
          </cell>
          <cell r="J168">
            <v>13</v>
          </cell>
          <cell r="K168">
            <v>61</v>
          </cell>
          <cell r="L168">
            <v>35</v>
          </cell>
          <cell r="M168">
            <v>50</v>
          </cell>
          <cell r="N168">
            <v>34</v>
          </cell>
          <cell r="O168">
            <v>305</v>
          </cell>
          <cell r="P168">
            <v>61399</v>
          </cell>
          <cell r="Q168">
            <v>67399</v>
          </cell>
          <cell r="R168">
            <v>175799</v>
          </cell>
          <cell r="S168">
            <v>181698</v>
          </cell>
          <cell r="T168">
            <v>1227025</v>
          </cell>
          <cell r="U168">
            <v>822491</v>
          </cell>
          <cell r="V168">
            <v>1615911</v>
          </cell>
          <cell r="W168">
            <v>579585</v>
          </cell>
          <cell r="X168">
            <v>2413087</v>
          </cell>
          <cell r="Y168">
            <v>1445749</v>
          </cell>
          <cell r="Z168">
            <v>2032485</v>
          </cell>
          <cell r="AA168">
            <v>1356250</v>
          </cell>
          <cell r="AB168">
            <v>11978878</v>
          </cell>
        </row>
        <row r="169">
          <cell r="A169" t="str">
            <v>E07000140</v>
          </cell>
          <cell r="B169" t="str">
            <v>South Holland</v>
          </cell>
          <cell r="C169">
            <v>1</v>
          </cell>
          <cell r="D169">
            <v>8</v>
          </cell>
          <cell r="E169">
            <v>17</v>
          </cell>
          <cell r="F169">
            <v>14</v>
          </cell>
          <cell r="G169">
            <v>17</v>
          </cell>
          <cell r="H169">
            <v>19</v>
          </cell>
          <cell r="I169">
            <v>21</v>
          </cell>
          <cell r="J169">
            <v>7</v>
          </cell>
          <cell r="K169">
            <v>27</v>
          </cell>
          <cell r="L169">
            <v>11</v>
          </cell>
          <cell r="M169">
            <v>27</v>
          </cell>
          <cell r="N169">
            <v>11</v>
          </cell>
          <cell r="O169">
            <v>180</v>
          </cell>
          <cell r="P169">
            <v>33999</v>
          </cell>
          <cell r="Q169">
            <v>247294</v>
          </cell>
          <cell r="R169">
            <v>545541</v>
          </cell>
          <cell r="S169">
            <v>409192</v>
          </cell>
          <cell r="T169">
            <v>569987</v>
          </cell>
          <cell r="U169">
            <v>585371</v>
          </cell>
          <cell r="V169">
            <v>682583</v>
          </cell>
          <cell r="W169">
            <v>237196</v>
          </cell>
          <cell r="X169">
            <v>835873</v>
          </cell>
          <cell r="Y169">
            <v>366791</v>
          </cell>
          <cell r="Z169">
            <v>877465</v>
          </cell>
          <cell r="AA169">
            <v>392894</v>
          </cell>
          <cell r="AB169">
            <v>5784186</v>
          </cell>
        </row>
        <row r="170">
          <cell r="A170" t="str">
            <v>E07000141</v>
          </cell>
          <cell r="B170" t="str">
            <v>South Kesteven</v>
          </cell>
          <cell r="C170">
            <v>5</v>
          </cell>
          <cell r="D170">
            <v>10</v>
          </cell>
          <cell r="E170">
            <v>37</v>
          </cell>
          <cell r="F170">
            <v>23</v>
          </cell>
          <cell r="G170">
            <v>40</v>
          </cell>
          <cell r="H170">
            <v>32</v>
          </cell>
          <cell r="I170">
            <v>33</v>
          </cell>
          <cell r="J170">
            <v>22</v>
          </cell>
          <cell r="K170">
            <v>47</v>
          </cell>
          <cell r="L170">
            <v>24</v>
          </cell>
          <cell r="M170">
            <v>34</v>
          </cell>
          <cell r="N170">
            <v>24</v>
          </cell>
          <cell r="O170">
            <v>331</v>
          </cell>
          <cell r="P170">
            <v>152795</v>
          </cell>
          <cell r="Q170">
            <v>384730</v>
          </cell>
          <cell r="R170">
            <v>1341888</v>
          </cell>
          <cell r="S170">
            <v>794065</v>
          </cell>
          <cell r="T170">
            <v>1393405</v>
          </cell>
          <cell r="U170">
            <v>1097293</v>
          </cell>
          <cell r="V170">
            <v>1121525</v>
          </cell>
          <cell r="W170">
            <v>788763</v>
          </cell>
          <cell r="X170">
            <v>1728432</v>
          </cell>
          <cell r="Y170">
            <v>930478</v>
          </cell>
          <cell r="Z170">
            <v>1284191</v>
          </cell>
          <cell r="AA170">
            <v>971309</v>
          </cell>
          <cell r="AB170">
            <v>11988874</v>
          </cell>
        </row>
        <row r="171">
          <cell r="A171" t="str">
            <v>E07000142</v>
          </cell>
          <cell r="B171" t="str">
            <v>West Lindsey</v>
          </cell>
          <cell r="C171">
            <v>2</v>
          </cell>
          <cell r="D171">
            <v>7</v>
          </cell>
          <cell r="E171">
            <v>20</v>
          </cell>
          <cell r="F171">
            <v>12</v>
          </cell>
          <cell r="G171">
            <v>21</v>
          </cell>
          <cell r="H171">
            <v>11</v>
          </cell>
          <cell r="I171">
            <v>21</v>
          </cell>
          <cell r="J171">
            <v>14</v>
          </cell>
          <cell r="K171">
            <v>22</v>
          </cell>
          <cell r="L171">
            <v>15</v>
          </cell>
          <cell r="M171">
            <v>11</v>
          </cell>
          <cell r="N171">
            <v>9</v>
          </cell>
          <cell r="O171">
            <v>165</v>
          </cell>
          <cell r="P171">
            <v>66989</v>
          </cell>
          <cell r="Q171">
            <v>237329</v>
          </cell>
          <cell r="R171">
            <v>564304</v>
          </cell>
          <cell r="S171">
            <v>348936</v>
          </cell>
          <cell r="T171">
            <v>615766</v>
          </cell>
          <cell r="U171">
            <v>414039</v>
          </cell>
          <cell r="V171">
            <v>660250</v>
          </cell>
          <cell r="W171">
            <v>415037</v>
          </cell>
          <cell r="X171">
            <v>680570</v>
          </cell>
          <cell r="Y171">
            <v>516678</v>
          </cell>
          <cell r="Z171">
            <v>338564</v>
          </cell>
          <cell r="AA171">
            <v>291639</v>
          </cell>
          <cell r="AB171">
            <v>5150101</v>
          </cell>
        </row>
        <row r="172">
          <cell r="A172" t="str">
            <v>E07000143</v>
          </cell>
          <cell r="B172" t="str">
            <v>Breckland</v>
          </cell>
          <cell r="C172">
            <v>3</v>
          </cell>
          <cell r="D172">
            <v>10</v>
          </cell>
          <cell r="E172">
            <v>24</v>
          </cell>
          <cell r="F172">
            <v>23</v>
          </cell>
          <cell r="G172">
            <v>32</v>
          </cell>
          <cell r="H172">
            <v>22</v>
          </cell>
          <cell r="I172">
            <v>29</v>
          </cell>
          <cell r="J172">
            <v>21</v>
          </cell>
          <cell r="K172">
            <v>23</v>
          </cell>
          <cell r="L172">
            <v>33</v>
          </cell>
          <cell r="M172">
            <v>40</v>
          </cell>
          <cell r="N172">
            <v>15</v>
          </cell>
          <cell r="O172">
            <v>275</v>
          </cell>
          <cell r="P172">
            <v>113997</v>
          </cell>
          <cell r="Q172">
            <v>382683</v>
          </cell>
          <cell r="R172">
            <v>847318</v>
          </cell>
          <cell r="S172">
            <v>834119</v>
          </cell>
          <cell r="T172">
            <v>1263333</v>
          </cell>
          <cell r="U172">
            <v>837639</v>
          </cell>
          <cell r="V172">
            <v>1102407</v>
          </cell>
          <cell r="W172">
            <v>847163</v>
          </cell>
          <cell r="X172">
            <v>837444</v>
          </cell>
          <cell r="Y172">
            <v>1368934</v>
          </cell>
          <cell r="Z172">
            <v>1659741</v>
          </cell>
          <cell r="AA172">
            <v>642589</v>
          </cell>
          <cell r="AB172">
            <v>10737367</v>
          </cell>
        </row>
        <row r="173">
          <cell r="A173" t="str">
            <v>E07000144</v>
          </cell>
          <cell r="B173" t="str">
            <v>Broadland</v>
          </cell>
          <cell r="C173">
            <v>0</v>
          </cell>
          <cell r="D173">
            <v>4</v>
          </cell>
          <cell r="E173">
            <v>11</v>
          </cell>
          <cell r="F173">
            <v>8</v>
          </cell>
          <cell r="G173">
            <v>8</v>
          </cell>
          <cell r="H173">
            <v>22</v>
          </cell>
          <cell r="I173">
            <v>19</v>
          </cell>
          <cell r="J173">
            <v>10</v>
          </cell>
          <cell r="K173">
            <v>20</v>
          </cell>
          <cell r="L173">
            <v>14</v>
          </cell>
          <cell r="M173">
            <v>36</v>
          </cell>
          <cell r="N173">
            <v>18</v>
          </cell>
          <cell r="O173">
            <v>170</v>
          </cell>
          <cell r="P173">
            <v>0</v>
          </cell>
          <cell r="Q173">
            <v>173999</v>
          </cell>
          <cell r="R173">
            <v>503677</v>
          </cell>
          <cell r="S173">
            <v>356197</v>
          </cell>
          <cell r="T173">
            <v>375867</v>
          </cell>
          <cell r="U173">
            <v>910602</v>
          </cell>
          <cell r="V173">
            <v>772495</v>
          </cell>
          <cell r="W173">
            <v>444519</v>
          </cell>
          <cell r="X173">
            <v>889318</v>
          </cell>
          <cell r="Y173">
            <v>613711</v>
          </cell>
          <cell r="Z173">
            <v>1592153</v>
          </cell>
          <cell r="AA173">
            <v>865762</v>
          </cell>
          <cell r="AB173">
            <v>7498300</v>
          </cell>
        </row>
        <row r="174">
          <cell r="A174" t="str">
            <v>E07000145</v>
          </cell>
          <cell r="B174" t="str">
            <v>Great Yarmouth</v>
          </cell>
          <cell r="C174">
            <v>0</v>
          </cell>
          <cell r="D174">
            <v>1</v>
          </cell>
          <cell r="E174">
            <v>6</v>
          </cell>
          <cell r="F174">
            <v>2</v>
          </cell>
          <cell r="G174">
            <v>3</v>
          </cell>
          <cell r="H174">
            <v>0</v>
          </cell>
          <cell r="I174">
            <v>2</v>
          </cell>
          <cell r="J174">
            <v>1</v>
          </cell>
          <cell r="K174">
            <v>5</v>
          </cell>
          <cell r="L174">
            <v>13</v>
          </cell>
          <cell r="M174">
            <v>13</v>
          </cell>
          <cell r="N174">
            <v>4</v>
          </cell>
          <cell r="O174">
            <v>50</v>
          </cell>
          <cell r="P174">
            <v>0</v>
          </cell>
          <cell r="Q174">
            <v>58400</v>
          </cell>
          <cell r="R174">
            <v>220440</v>
          </cell>
          <cell r="S174">
            <v>60980</v>
          </cell>
          <cell r="T174">
            <v>130930</v>
          </cell>
          <cell r="U174">
            <v>0</v>
          </cell>
          <cell r="V174">
            <v>61700</v>
          </cell>
          <cell r="W174">
            <v>27590</v>
          </cell>
          <cell r="X174">
            <v>179750</v>
          </cell>
          <cell r="Y174">
            <v>444040</v>
          </cell>
          <cell r="Z174">
            <v>436910</v>
          </cell>
          <cell r="AA174">
            <v>162360</v>
          </cell>
          <cell r="AB174">
            <v>1783100</v>
          </cell>
        </row>
        <row r="175">
          <cell r="A175" t="str">
            <v>E07000146</v>
          </cell>
          <cell r="B175" t="str">
            <v>King's Lynn and West Norfolk</v>
          </cell>
          <cell r="C175">
            <v>2</v>
          </cell>
          <cell r="D175">
            <v>13</v>
          </cell>
          <cell r="E175">
            <v>11</v>
          </cell>
          <cell r="F175">
            <v>7</v>
          </cell>
          <cell r="G175">
            <v>15</v>
          </cell>
          <cell r="H175">
            <v>9</v>
          </cell>
          <cell r="I175">
            <v>10</v>
          </cell>
          <cell r="J175">
            <v>8</v>
          </cell>
          <cell r="K175">
            <v>12</v>
          </cell>
          <cell r="L175">
            <v>22</v>
          </cell>
          <cell r="M175">
            <v>21</v>
          </cell>
          <cell r="N175">
            <v>5</v>
          </cell>
          <cell r="O175">
            <v>135</v>
          </cell>
          <cell r="P175">
            <v>61000</v>
          </cell>
          <cell r="Q175">
            <v>401193</v>
          </cell>
          <cell r="R175">
            <v>282893</v>
          </cell>
          <cell r="S175">
            <v>198888</v>
          </cell>
          <cell r="T175">
            <v>429789</v>
          </cell>
          <cell r="U175">
            <v>331995</v>
          </cell>
          <cell r="V175">
            <v>361785</v>
          </cell>
          <cell r="W175">
            <v>313350</v>
          </cell>
          <cell r="X175">
            <v>416235</v>
          </cell>
          <cell r="Y175">
            <v>691198</v>
          </cell>
          <cell r="Z175">
            <v>798172</v>
          </cell>
          <cell r="AA175">
            <v>211199</v>
          </cell>
          <cell r="AB175">
            <v>4497697</v>
          </cell>
        </row>
        <row r="176">
          <cell r="A176" t="str">
            <v>E07000147</v>
          </cell>
          <cell r="B176" t="str">
            <v>North Norfolk</v>
          </cell>
          <cell r="C176">
            <v>0</v>
          </cell>
          <cell r="D176">
            <v>0</v>
          </cell>
          <cell r="E176">
            <v>3</v>
          </cell>
          <cell r="F176">
            <v>4</v>
          </cell>
          <cell r="G176">
            <v>4</v>
          </cell>
          <cell r="H176">
            <v>1</v>
          </cell>
          <cell r="I176">
            <v>5</v>
          </cell>
          <cell r="J176">
            <v>1</v>
          </cell>
          <cell r="K176">
            <v>7</v>
          </cell>
          <cell r="L176">
            <v>2</v>
          </cell>
          <cell r="M176">
            <v>3</v>
          </cell>
          <cell r="N176">
            <v>6</v>
          </cell>
          <cell r="O176">
            <v>36</v>
          </cell>
          <cell r="P176">
            <v>0</v>
          </cell>
          <cell r="Q176">
            <v>0</v>
          </cell>
          <cell r="R176">
            <v>124170</v>
          </cell>
          <cell r="S176">
            <v>144460</v>
          </cell>
          <cell r="T176">
            <v>212760</v>
          </cell>
          <cell r="U176">
            <v>33999</v>
          </cell>
          <cell r="V176">
            <v>216870</v>
          </cell>
          <cell r="W176">
            <v>35999</v>
          </cell>
          <cell r="X176">
            <v>320985</v>
          </cell>
          <cell r="Y176">
            <v>99998</v>
          </cell>
          <cell r="Z176">
            <v>132458</v>
          </cell>
          <cell r="AA176">
            <v>236177</v>
          </cell>
          <cell r="AB176">
            <v>1557876</v>
          </cell>
        </row>
        <row r="177">
          <cell r="A177" t="str">
            <v>E07000148</v>
          </cell>
          <cell r="B177" t="str">
            <v>Norwich</v>
          </cell>
          <cell r="C177">
            <v>5</v>
          </cell>
          <cell r="D177">
            <v>5</v>
          </cell>
          <cell r="E177">
            <v>4</v>
          </cell>
          <cell r="F177">
            <v>0</v>
          </cell>
          <cell r="G177">
            <v>2</v>
          </cell>
          <cell r="H177">
            <v>0</v>
          </cell>
          <cell r="I177">
            <v>12</v>
          </cell>
          <cell r="J177">
            <v>1</v>
          </cell>
          <cell r="K177">
            <v>7</v>
          </cell>
          <cell r="L177">
            <v>0</v>
          </cell>
          <cell r="M177">
            <v>3</v>
          </cell>
          <cell r="N177">
            <v>4</v>
          </cell>
          <cell r="O177">
            <v>43</v>
          </cell>
          <cell r="P177">
            <v>221795</v>
          </cell>
          <cell r="Q177">
            <v>179331</v>
          </cell>
          <cell r="R177">
            <v>154659</v>
          </cell>
          <cell r="S177">
            <v>0</v>
          </cell>
          <cell r="T177">
            <v>65998</v>
          </cell>
          <cell r="U177">
            <v>0</v>
          </cell>
          <cell r="V177">
            <v>460827</v>
          </cell>
          <cell r="W177">
            <v>58799</v>
          </cell>
          <cell r="X177">
            <v>256677</v>
          </cell>
          <cell r="Y177">
            <v>0</v>
          </cell>
          <cell r="Z177">
            <v>164990</v>
          </cell>
          <cell r="AA177">
            <v>103000</v>
          </cell>
          <cell r="AB177">
            <v>1666076</v>
          </cell>
        </row>
        <row r="178">
          <cell r="A178" t="str">
            <v>E07000149</v>
          </cell>
          <cell r="B178" t="str">
            <v>South Norfolk</v>
          </cell>
          <cell r="C178">
            <v>4</v>
          </cell>
          <cell r="D178">
            <v>25</v>
          </cell>
          <cell r="E178">
            <v>99</v>
          </cell>
          <cell r="F178">
            <v>47</v>
          </cell>
          <cell r="G178">
            <v>82</v>
          </cell>
          <cell r="H178">
            <v>50</v>
          </cell>
          <cell r="I178">
            <v>72</v>
          </cell>
          <cell r="J178">
            <v>30</v>
          </cell>
          <cell r="K178">
            <v>59</v>
          </cell>
          <cell r="L178">
            <v>38</v>
          </cell>
          <cell r="M178">
            <v>71</v>
          </cell>
          <cell r="N178">
            <v>30</v>
          </cell>
          <cell r="O178">
            <v>607</v>
          </cell>
          <cell r="P178">
            <v>135978</v>
          </cell>
          <cell r="Q178">
            <v>948117</v>
          </cell>
          <cell r="R178">
            <v>3783740</v>
          </cell>
          <cell r="S178">
            <v>1829611</v>
          </cell>
          <cell r="T178">
            <v>3251603</v>
          </cell>
          <cell r="U178">
            <v>1799616</v>
          </cell>
          <cell r="V178">
            <v>2948176</v>
          </cell>
          <cell r="W178">
            <v>1186904</v>
          </cell>
          <cell r="X178">
            <v>2435894</v>
          </cell>
          <cell r="Y178">
            <v>1732035</v>
          </cell>
          <cell r="Z178">
            <v>3477830</v>
          </cell>
          <cell r="AA178">
            <v>1501765</v>
          </cell>
          <cell r="AB178">
            <v>25031269</v>
          </cell>
        </row>
        <row r="179">
          <cell r="A179" t="str">
            <v>E07000150</v>
          </cell>
          <cell r="B179" t="str">
            <v>Corby</v>
          </cell>
          <cell r="C179">
            <v>7</v>
          </cell>
          <cell r="D179">
            <v>20</v>
          </cell>
          <cell r="E179">
            <v>49</v>
          </cell>
          <cell r="F179">
            <v>32</v>
          </cell>
          <cell r="G179">
            <v>39</v>
          </cell>
          <cell r="H179">
            <v>34</v>
          </cell>
          <cell r="I179">
            <v>37</v>
          </cell>
          <cell r="J179">
            <v>28</v>
          </cell>
          <cell r="K179">
            <v>32</v>
          </cell>
          <cell r="L179">
            <v>15</v>
          </cell>
          <cell r="M179">
            <v>46</v>
          </cell>
          <cell r="N179">
            <v>26</v>
          </cell>
          <cell r="O179">
            <v>365</v>
          </cell>
          <cell r="P179">
            <v>239391</v>
          </cell>
          <cell r="Q179">
            <v>612178</v>
          </cell>
          <cell r="R179">
            <v>1604304</v>
          </cell>
          <cell r="S179">
            <v>994791</v>
          </cell>
          <cell r="T179">
            <v>1388089</v>
          </cell>
          <cell r="U179">
            <v>1105815</v>
          </cell>
          <cell r="V179">
            <v>1306103</v>
          </cell>
          <cell r="W179">
            <v>1069213</v>
          </cell>
          <cell r="X179">
            <v>1174899</v>
          </cell>
          <cell r="Y179">
            <v>550153</v>
          </cell>
          <cell r="Z179">
            <v>1814231</v>
          </cell>
          <cell r="AA179">
            <v>1144367</v>
          </cell>
          <cell r="AB179">
            <v>13003534</v>
          </cell>
        </row>
        <row r="180">
          <cell r="A180" t="str">
            <v>E07000151</v>
          </cell>
          <cell r="B180" t="str">
            <v>Daventry</v>
          </cell>
          <cell r="C180">
            <v>2</v>
          </cell>
          <cell r="D180">
            <v>9</v>
          </cell>
          <cell r="E180">
            <v>19</v>
          </cell>
          <cell r="F180">
            <v>12</v>
          </cell>
          <cell r="G180">
            <v>23</v>
          </cell>
          <cell r="H180">
            <v>22</v>
          </cell>
          <cell r="I180">
            <v>24</v>
          </cell>
          <cell r="J180">
            <v>19</v>
          </cell>
          <cell r="K180">
            <v>25</v>
          </cell>
          <cell r="L180">
            <v>29</v>
          </cell>
          <cell r="M180">
            <v>47</v>
          </cell>
          <cell r="N180">
            <v>14</v>
          </cell>
          <cell r="O180">
            <v>245</v>
          </cell>
          <cell r="P180">
            <v>89940</v>
          </cell>
          <cell r="Q180">
            <v>412556</v>
          </cell>
          <cell r="R180">
            <v>893376</v>
          </cell>
          <cell r="S180">
            <v>517188</v>
          </cell>
          <cell r="T180">
            <v>1250796</v>
          </cell>
          <cell r="U180">
            <v>947961</v>
          </cell>
          <cell r="V180">
            <v>1162024</v>
          </cell>
          <cell r="W180">
            <v>928728</v>
          </cell>
          <cell r="X180">
            <v>1165217</v>
          </cell>
          <cell r="Y180">
            <v>1489830</v>
          </cell>
          <cell r="Z180">
            <v>2466431</v>
          </cell>
          <cell r="AA180">
            <v>998818</v>
          </cell>
          <cell r="AB180">
            <v>12322865</v>
          </cell>
        </row>
        <row r="181">
          <cell r="A181" t="str">
            <v>E07000152</v>
          </cell>
          <cell r="B181" t="str">
            <v>East Northamptonshire</v>
          </cell>
          <cell r="C181">
            <v>11</v>
          </cell>
          <cell r="D181">
            <v>12</v>
          </cell>
          <cell r="E181">
            <v>34</v>
          </cell>
          <cell r="F181">
            <v>17</v>
          </cell>
          <cell r="G181">
            <v>54</v>
          </cell>
          <cell r="H181">
            <v>29</v>
          </cell>
          <cell r="I181">
            <v>45</v>
          </cell>
          <cell r="J181">
            <v>22</v>
          </cell>
          <cell r="K181">
            <v>47</v>
          </cell>
          <cell r="L181">
            <v>28</v>
          </cell>
          <cell r="M181">
            <v>45</v>
          </cell>
          <cell r="N181">
            <v>39</v>
          </cell>
          <cell r="O181">
            <v>383</v>
          </cell>
          <cell r="P181">
            <v>413779</v>
          </cell>
          <cell r="Q181">
            <v>371593</v>
          </cell>
          <cell r="R181">
            <v>1215461</v>
          </cell>
          <cell r="S181">
            <v>569170</v>
          </cell>
          <cell r="T181">
            <v>1743234</v>
          </cell>
          <cell r="U181">
            <v>1012911</v>
          </cell>
          <cell r="V181">
            <v>1603319</v>
          </cell>
          <cell r="W181">
            <v>820042</v>
          </cell>
          <cell r="X181">
            <v>1969749</v>
          </cell>
          <cell r="Y181">
            <v>1346481</v>
          </cell>
          <cell r="Z181">
            <v>2026616</v>
          </cell>
          <cell r="AA181">
            <v>1831973</v>
          </cell>
          <cell r="AB181">
            <v>14924328</v>
          </cell>
        </row>
        <row r="182">
          <cell r="A182" t="str">
            <v>E07000153</v>
          </cell>
          <cell r="B182" t="str">
            <v>Kettering</v>
          </cell>
          <cell r="C182">
            <v>7</v>
          </cell>
          <cell r="D182">
            <v>7</v>
          </cell>
          <cell r="E182">
            <v>21</v>
          </cell>
          <cell r="F182">
            <v>20</v>
          </cell>
          <cell r="G182">
            <v>30</v>
          </cell>
          <cell r="H182">
            <v>21</v>
          </cell>
          <cell r="I182">
            <v>29</v>
          </cell>
          <cell r="J182">
            <v>20</v>
          </cell>
          <cell r="K182">
            <v>18</v>
          </cell>
          <cell r="L182">
            <v>34</v>
          </cell>
          <cell r="M182">
            <v>57</v>
          </cell>
          <cell r="N182">
            <v>44</v>
          </cell>
          <cell r="O182">
            <v>308</v>
          </cell>
          <cell r="P182">
            <v>281866</v>
          </cell>
          <cell r="Q182">
            <v>255177</v>
          </cell>
          <cell r="R182">
            <v>808836</v>
          </cell>
          <cell r="S182">
            <v>811178</v>
          </cell>
          <cell r="T182">
            <v>1254735</v>
          </cell>
          <cell r="U182">
            <v>966668</v>
          </cell>
          <cell r="V182">
            <v>1264929</v>
          </cell>
          <cell r="W182">
            <v>855395</v>
          </cell>
          <cell r="X182">
            <v>897712</v>
          </cell>
          <cell r="Y182">
            <v>1715762</v>
          </cell>
          <cell r="Z182">
            <v>2870399</v>
          </cell>
          <cell r="AA182">
            <v>2221012</v>
          </cell>
          <cell r="AB182">
            <v>14203669</v>
          </cell>
        </row>
        <row r="183">
          <cell r="A183" t="str">
            <v>E07000154</v>
          </cell>
          <cell r="B183" t="str">
            <v>Northampton</v>
          </cell>
          <cell r="C183">
            <v>10</v>
          </cell>
          <cell r="D183">
            <v>34</v>
          </cell>
          <cell r="E183">
            <v>48</v>
          </cell>
          <cell r="F183">
            <v>51</v>
          </cell>
          <cell r="G183">
            <v>93</v>
          </cell>
          <cell r="H183">
            <v>60</v>
          </cell>
          <cell r="I183">
            <v>55</v>
          </cell>
          <cell r="J183">
            <v>27</v>
          </cell>
          <cell r="K183">
            <v>62</v>
          </cell>
          <cell r="L183">
            <v>69</v>
          </cell>
          <cell r="M183">
            <v>119</v>
          </cell>
          <cell r="N183">
            <v>87</v>
          </cell>
          <cell r="O183">
            <v>715</v>
          </cell>
          <cell r="P183">
            <v>359189</v>
          </cell>
          <cell r="Q183">
            <v>1389714</v>
          </cell>
          <cell r="R183">
            <v>2206147</v>
          </cell>
          <cell r="S183">
            <v>1846922</v>
          </cell>
          <cell r="T183">
            <v>3830435</v>
          </cell>
          <cell r="U183">
            <v>2483415</v>
          </cell>
          <cell r="V183">
            <v>2586133</v>
          </cell>
          <cell r="W183">
            <v>1341870</v>
          </cell>
          <cell r="X183">
            <v>3103049</v>
          </cell>
          <cell r="Y183">
            <v>3305454</v>
          </cell>
          <cell r="Z183">
            <v>5497087</v>
          </cell>
          <cell r="AA183">
            <v>4202074</v>
          </cell>
          <cell r="AB183">
            <v>32151489</v>
          </cell>
        </row>
        <row r="184">
          <cell r="A184" t="str">
            <v>E07000155</v>
          </cell>
          <cell r="B184" t="str">
            <v>South Northamptonshire</v>
          </cell>
          <cell r="C184">
            <v>1</v>
          </cell>
          <cell r="D184">
            <v>5</v>
          </cell>
          <cell r="E184">
            <v>18</v>
          </cell>
          <cell r="F184">
            <v>9</v>
          </cell>
          <cell r="G184">
            <v>22</v>
          </cell>
          <cell r="H184">
            <v>12</v>
          </cell>
          <cell r="I184">
            <v>16</v>
          </cell>
          <cell r="J184">
            <v>8</v>
          </cell>
          <cell r="K184">
            <v>25</v>
          </cell>
          <cell r="L184">
            <v>24</v>
          </cell>
          <cell r="M184">
            <v>43</v>
          </cell>
          <cell r="N184">
            <v>37</v>
          </cell>
          <cell r="O184">
            <v>220</v>
          </cell>
          <cell r="P184">
            <v>92999</v>
          </cell>
          <cell r="Q184">
            <v>346969</v>
          </cell>
          <cell r="R184">
            <v>997345</v>
          </cell>
          <cell r="S184">
            <v>635330</v>
          </cell>
          <cell r="T184">
            <v>1589857</v>
          </cell>
          <cell r="U184">
            <v>822947</v>
          </cell>
          <cell r="V184">
            <v>1126166</v>
          </cell>
          <cell r="W184">
            <v>472217</v>
          </cell>
          <cell r="X184">
            <v>1849907</v>
          </cell>
          <cell r="Y184">
            <v>1250268</v>
          </cell>
          <cell r="Z184">
            <v>2393688</v>
          </cell>
          <cell r="AA184">
            <v>2373156</v>
          </cell>
          <cell r="AB184">
            <v>13950849</v>
          </cell>
        </row>
        <row r="185">
          <cell r="A185" t="str">
            <v>E07000156</v>
          </cell>
          <cell r="B185" t="str">
            <v>Wellingborough</v>
          </cell>
          <cell r="C185">
            <v>1</v>
          </cell>
          <cell r="D185">
            <v>3</v>
          </cell>
          <cell r="E185">
            <v>5</v>
          </cell>
          <cell r="F185">
            <v>2</v>
          </cell>
          <cell r="G185">
            <v>1</v>
          </cell>
          <cell r="H185">
            <v>1</v>
          </cell>
          <cell r="I185">
            <v>13</v>
          </cell>
          <cell r="J185">
            <v>14</v>
          </cell>
          <cell r="K185">
            <v>27</v>
          </cell>
          <cell r="L185">
            <v>15</v>
          </cell>
          <cell r="M185">
            <v>38</v>
          </cell>
          <cell r="N185">
            <v>21</v>
          </cell>
          <cell r="O185">
            <v>141</v>
          </cell>
          <cell r="P185">
            <v>30499</v>
          </cell>
          <cell r="Q185">
            <v>90599</v>
          </cell>
          <cell r="R185">
            <v>150795</v>
          </cell>
          <cell r="S185">
            <v>63398</v>
          </cell>
          <cell r="T185">
            <v>36799</v>
          </cell>
          <cell r="U185">
            <v>63199</v>
          </cell>
          <cell r="V185">
            <v>509538</v>
          </cell>
          <cell r="W185">
            <v>588855</v>
          </cell>
          <cell r="X185">
            <v>1262411</v>
          </cell>
          <cell r="Y185">
            <v>600159</v>
          </cell>
          <cell r="Z185">
            <v>1527472</v>
          </cell>
          <cell r="AA185">
            <v>870377</v>
          </cell>
          <cell r="AB185">
            <v>5794101</v>
          </cell>
        </row>
        <row r="186">
          <cell r="A186" t="str">
            <v>E07000163</v>
          </cell>
          <cell r="B186" t="str">
            <v>Craven</v>
          </cell>
          <cell r="C186">
            <v>0</v>
          </cell>
          <cell r="D186">
            <v>0</v>
          </cell>
          <cell r="E186">
            <v>0</v>
          </cell>
          <cell r="F186">
            <v>0</v>
          </cell>
          <cell r="G186">
            <v>1</v>
          </cell>
          <cell r="H186">
            <v>1</v>
          </cell>
          <cell r="I186">
            <v>4</v>
          </cell>
          <cell r="J186">
            <v>0</v>
          </cell>
          <cell r="K186">
            <v>2</v>
          </cell>
          <cell r="L186">
            <v>5</v>
          </cell>
          <cell r="M186">
            <v>0</v>
          </cell>
          <cell r="N186">
            <v>3</v>
          </cell>
          <cell r="O186">
            <v>16</v>
          </cell>
          <cell r="P186">
            <v>0</v>
          </cell>
          <cell r="Q186">
            <v>0</v>
          </cell>
          <cell r="R186">
            <v>0</v>
          </cell>
          <cell r="S186">
            <v>0</v>
          </cell>
          <cell r="T186">
            <v>25900</v>
          </cell>
          <cell r="U186">
            <v>14495</v>
          </cell>
          <cell r="V186">
            <v>189980</v>
          </cell>
          <cell r="W186">
            <v>0</v>
          </cell>
          <cell r="X186">
            <v>49980</v>
          </cell>
          <cell r="Y186">
            <v>260960</v>
          </cell>
          <cell r="Z186">
            <v>0</v>
          </cell>
          <cell r="AA186">
            <v>177490</v>
          </cell>
          <cell r="AB186">
            <v>718805</v>
          </cell>
        </row>
        <row r="187">
          <cell r="A187" t="str">
            <v>E07000164</v>
          </cell>
          <cell r="B187" t="str">
            <v>Hambleton</v>
          </cell>
          <cell r="C187">
            <v>0</v>
          </cell>
          <cell r="D187">
            <v>3</v>
          </cell>
          <cell r="E187">
            <v>10</v>
          </cell>
          <cell r="F187">
            <v>8</v>
          </cell>
          <cell r="G187">
            <v>16</v>
          </cell>
          <cell r="H187">
            <v>5</v>
          </cell>
          <cell r="I187">
            <v>10</v>
          </cell>
          <cell r="J187">
            <v>14</v>
          </cell>
          <cell r="K187">
            <v>23</v>
          </cell>
          <cell r="L187">
            <v>8</v>
          </cell>
          <cell r="M187">
            <v>16</v>
          </cell>
          <cell r="N187">
            <v>13</v>
          </cell>
          <cell r="O187">
            <v>126</v>
          </cell>
          <cell r="P187">
            <v>0</v>
          </cell>
          <cell r="Q187">
            <v>119770</v>
          </cell>
          <cell r="R187">
            <v>391320</v>
          </cell>
          <cell r="S187">
            <v>287320</v>
          </cell>
          <cell r="T187">
            <v>766582</v>
          </cell>
          <cell r="U187">
            <v>251278</v>
          </cell>
          <cell r="V187">
            <v>466146</v>
          </cell>
          <cell r="W187">
            <v>653934</v>
          </cell>
          <cell r="X187">
            <v>1043684</v>
          </cell>
          <cell r="Y187">
            <v>380599</v>
          </cell>
          <cell r="Z187">
            <v>662201</v>
          </cell>
          <cell r="AA187">
            <v>570344</v>
          </cell>
          <cell r="AB187">
            <v>5593178</v>
          </cell>
        </row>
        <row r="188">
          <cell r="A188" t="str">
            <v>E07000165</v>
          </cell>
          <cell r="B188" t="str">
            <v>Harrogate</v>
          </cell>
          <cell r="C188">
            <v>0</v>
          </cell>
          <cell r="D188">
            <v>2</v>
          </cell>
          <cell r="E188">
            <v>0</v>
          </cell>
          <cell r="F188">
            <v>5</v>
          </cell>
          <cell r="G188">
            <v>4</v>
          </cell>
          <cell r="H188">
            <v>0</v>
          </cell>
          <cell r="I188">
            <v>4</v>
          </cell>
          <cell r="J188">
            <v>2</v>
          </cell>
          <cell r="K188">
            <v>1</v>
          </cell>
          <cell r="L188">
            <v>3</v>
          </cell>
          <cell r="M188">
            <v>2</v>
          </cell>
          <cell r="N188">
            <v>2</v>
          </cell>
          <cell r="O188">
            <v>25</v>
          </cell>
          <cell r="P188">
            <v>0</v>
          </cell>
          <cell r="Q188">
            <v>110989</v>
          </cell>
          <cell r="R188">
            <v>0</v>
          </cell>
          <cell r="S188">
            <v>203990</v>
          </cell>
          <cell r="T188">
            <v>222500</v>
          </cell>
          <cell r="U188">
            <v>0</v>
          </cell>
          <cell r="V188">
            <v>187749</v>
          </cell>
          <cell r="W188">
            <v>106000</v>
          </cell>
          <cell r="X188">
            <v>108000</v>
          </cell>
          <cell r="Y188">
            <v>131000</v>
          </cell>
          <cell r="Z188">
            <v>111999</v>
          </cell>
          <cell r="AA188">
            <v>183000</v>
          </cell>
          <cell r="AB188">
            <v>1365227</v>
          </cell>
        </row>
        <row r="189">
          <cell r="A189" t="str">
            <v>E07000166</v>
          </cell>
          <cell r="B189" t="str">
            <v>Richmondshire</v>
          </cell>
          <cell r="C189">
            <v>0</v>
          </cell>
          <cell r="D189">
            <v>0</v>
          </cell>
          <cell r="E189">
            <v>0</v>
          </cell>
          <cell r="F189">
            <v>0</v>
          </cell>
          <cell r="G189">
            <v>5</v>
          </cell>
          <cell r="H189">
            <v>7</v>
          </cell>
          <cell r="I189">
            <v>8</v>
          </cell>
          <cell r="J189">
            <v>3</v>
          </cell>
          <cell r="K189">
            <v>10</v>
          </cell>
          <cell r="L189">
            <v>4</v>
          </cell>
          <cell r="M189">
            <v>12</v>
          </cell>
          <cell r="N189">
            <v>5</v>
          </cell>
          <cell r="O189">
            <v>54</v>
          </cell>
          <cell r="P189">
            <v>0</v>
          </cell>
          <cell r="Q189">
            <v>0</v>
          </cell>
          <cell r="R189">
            <v>0</v>
          </cell>
          <cell r="S189">
            <v>0</v>
          </cell>
          <cell r="T189">
            <v>183150</v>
          </cell>
          <cell r="U189">
            <v>242330</v>
          </cell>
          <cell r="V189">
            <v>282520</v>
          </cell>
          <cell r="W189">
            <v>132970</v>
          </cell>
          <cell r="X189">
            <v>394500</v>
          </cell>
          <cell r="Y189">
            <v>141960</v>
          </cell>
          <cell r="Z189">
            <v>454090</v>
          </cell>
          <cell r="AA189">
            <v>175950</v>
          </cell>
          <cell r="AB189">
            <v>2007470</v>
          </cell>
        </row>
        <row r="190">
          <cell r="A190" t="str">
            <v>E07000167</v>
          </cell>
          <cell r="B190" t="str">
            <v>Ryedale</v>
          </cell>
          <cell r="C190">
            <v>5</v>
          </cell>
          <cell r="D190">
            <v>5</v>
          </cell>
          <cell r="E190">
            <v>25</v>
          </cell>
          <cell r="F190">
            <v>15</v>
          </cell>
          <cell r="G190">
            <v>21</v>
          </cell>
          <cell r="H190">
            <v>11</v>
          </cell>
          <cell r="I190">
            <v>14</v>
          </cell>
          <cell r="J190">
            <v>5</v>
          </cell>
          <cell r="K190">
            <v>9</v>
          </cell>
          <cell r="L190">
            <v>8</v>
          </cell>
          <cell r="M190">
            <v>12</v>
          </cell>
          <cell r="N190">
            <v>5</v>
          </cell>
          <cell r="O190">
            <v>135</v>
          </cell>
          <cell r="P190">
            <v>180995</v>
          </cell>
          <cell r="Q190">
            <v>205896</v>
          </cell>
          <cell r="R190">
            <v>900578</v>
          </cell>
          <cell r="S190">
            <v>622360</v>
          </cell>
          <cell r="T190">
            <v>797654</v>
          </cell>
          <cell r="U190">
            <v>401263</v>
          </cell>
          <cell r="V190">
            <v>533770</v>
          </cell>
          <cell r="W190">
            <v>216569</v>
          </cell>
          <cell r="X190">
            <v>374174</v>
          </cell>
          <cell r="Y190">
            <v>332180</v>
          </cell>
          <cell r="Z190">
            <v>454947</v>
          </cell>
          <cell r="AA190">
            <v>229978</v>
          </cell>
          <cell r="AB190">
            <v>5250364</v>
          </cell>
        </row>
        <row r="191">
          <cell r="A191" t="str">
            <v>E07000168</v>
          </cell>
          <cell r="B191" t="str">
            <v>Scarborough</v>
          </cell>
          <cell r="C191">
            <v>5</v>
          </cell>
          <cell r="D191">
            <v>3</v>
          </cell>
          <cell r="E191">
            <v>8</v>
          </cell>
          <cell r="F191">
            <v>1</v>
          </cell>
          <cell r="G191">
            <v>10</v>
          </cell>
          <cell r="H191">
            <v>5</v>
          </cell>
          <cell r="I191">
            <v>14</v>
          </cell>
          <cell r="J191">
            <v>5</v>
          </cell>
          <cell r="K191">
            <v>22</v>
          </cell>
          <cell r="L191">
            <v>20</v>
          </cell>
          <cell r="M191">
            <v>26</v>
          </cell>
          <cell r="N191">
            <v>25</v>
          </cell>
          <cell r="O191">
            <v>144</v>
          </cell>
          <cell r="P191">
            <v>179000</v>
          </cell>
          <cell r="Q191">
            <v>129998</v>
          </cell>
          <cell r="R191">
            <v>291484</v>
          </cell>
          <cell r="S191">
            <v>26600</v>
          </cell>
          <cell r="T191">
            <v>377991</v>
          </cell>
          <cell r="U191">
            <v>206186</v>
          </cell>
          <cell r="V191">
            <v>620377</v>
          </cell>
          <cell r="W191">
            <v>148595</v>
          </cell>
          <cell r="X191">
            <v>822160</v>
          </cell>
          <cell r="Y191">
            <v>735138</v>
          </cell>
          <cell r="Z191">
            <v>878913</v>
          </cell>
          <cell r="AA191">
            <v>880695</v>
          </cell>
          <cell r="AB191">
            <v>5297137</v>
          </cell>
        </row>
        <row r="192">
          <cell r="A192" t="str">
            <v>E07000169</v>
          </cell>
          <cell r="B192" t="str">
            <v>Selby</v>
          </cell>
          <cell r="C192">
            <v>6</v>
          </cell>
          <cell r="D192">
            <v>5</v>
          </cell>
          <cell r="E192">
            <v>31</v>
          </cell>
          <cell r="F192">
            <v>9</v>
          </cell>
          <cell r="G192">
            <v>39</v>
          </cell>
          <cell r="H192">
            <v>14</v>
          </cell>
          <cell r="I192">
            <v>28</v>
          </cell>
          <cell r="J192">
            <v>15</v>
          </cell>
          <cell r="K192">
            <v>32</v>
          </cell>
          <cell r="L192">
            <v>26</v>
          </cell>
          <cell r="M192">
            <v>49</v>
          </cell>
          <cell r="N192">
            <v>21</v>
          </cell>
          <cell r="O192">
            <v>275</v>
          </cell>
          <cell r="P192">
            <v>201977</v>
          </cell>
          <cell r="Q192">
            <v>178987</v>
          </cell>
          <cell r="R192">
            <v>1014060</v>
          </cell>
          <cell r="S192">
            <v>302161</v>
          </cell>
          <cell r="T192">
            <v>1372830</v>
          </cell>
          <cell r="U192">
            <v>529364</v>
          </cell>
          <cell r="V192">
            <v>1030464</v>
          </cell>
          <cell r="W192">
            <v>529160</v>
          </cell>
          <cell r="X192">
            <v>1059966</v>
          </cell>
          <cell r="Y192">
            <v>874563</v>
          </cell>
          <cell r="Z192">
            <v>1826667</v>
          </cell>
          <cell r="AA192">
            <v>890740</v>
          </cell>
          <cell r="AB192">
            <v>9810939</v>
          </cell>
        </row>
        <row r="193">
          <cell r="A193" t="str">
            <v>E07000170</v>
          </cell>
          <cell r="B193" t="str">
            <v>Ashfield</v>
          </cell>
          <cell r="C193">
            <v>15</v>
          </cell>
          <cell r="D193">
            <v>24</v>
          </cell>
          <cell r="E193">
            <v>52</v>
          </cell>
          <cell r="F193">
            <v>41</v>
          </cell>
          <cell r="G193">
            <v>73</v>
          </cell>
          <cell r="H193">
            <v>28</v>
          </cell>
          <cell r="I193">
            <v>52</v>
          </cell>
          <cell r="J193">
            <v>13</v>
          </cell>
          <cell r="K193">
            <v>51</v>
          </cell>
          <cell r="L193">
            <v>26</v>
          </cell>
          <cell r="M193">
            <v>49</v>
          </cell>
          <cell r="N193">
            <v>53</v>
          </cell>
          <cell r="O193">
            <v>477</v>
          </cell>
          <cell r="P193">
            <v>407889</v>
          </cell>
          <cell r="Q193">
            <v>721392</v>
          </cell>
          <cell r="R193">
            <v>1450968</v>
          </cell>
          <cell r="S193">
            <v>1251608</v>
          </cell>
          <cell r="T193">
            <v>2350291</v>
          </cell>
          <cell r="U193">
            <v>927671</v>
          </cell>
          <cell r="V193">
            <v>1757808</v>
          </cell>
          <cell r="W193">
            <v>412844</v>
          </cell>
          <cell r="X193">
            <v>1802000</v>
          </cell>
          <cell r="Y193">
            <v>885639</v>
          </cell>
          <cell r="Z193">
            <v>1633813</v>
          </cell>
          <cell r="AA193">
            <v>1868176</v>
          </cell>
          <cell r="AB193">
            <v>15470099</v>
          </cell>
        </row>
        <row r="194">
          <cell r="A194" t="str">
            <v>E07000171</v>
          </cell>
          <cell r="B194" t="str">
            <v>Bassetlaw</v>
          </cell>
          <cell r="C194">
            <v>2</v>
          </cell>
          <cell r="D194">
            <v>17</v>
          </cell>
          <cell r="E194">
            <v>29</v>
          </cell>
          <cell r="F194">
            <v>8</v>
          </cell>
          <cell r="G194">
            <v>12</v>
          </cell>
          <cell r="H194">
            <v>4</v>
          </cell>
          <cell r="I194">
            <v>11</v>
          </cell>
          <cell r="J194">
            <v>10</v>
          </cell>
          <cell r="K194">
            <v>23</v>
          </cell>
          <cell r="L194">
            <v>17</v>
          </cell>
          <cell r="M194">
            <v>16</v>
          </cell>
          <cell r="N194">
            <v>16</v>
          </cell>
          <cell r="O194">
            <v>165</v>
          </cell>
          <cell r="P194">
            <v>63399</v>
          </cell>
          <cell r="Q194">
            <v>472161</v>
          </cell>
          <cell r="R194">
            <v>837763</v>
          </cell>
          <cell r="S194">
            <v>254385</v>
          </cell>
          <cell r="T194">
            <v>309792</v>
          </cell>
          <cell r="U194">
            <v>111797</v>
          </cell>
          <cell r="V194">
            <v>403792</v>
          </cell>
          <cell r="W194">
            <v>304383</v>
          </cell>
          <cell r="X194">
            <v>693441</v>
          </cell>
          <cell r="Y194">
            <v>495269</v>
          </cell>
          <cell r="Z194">
            <v>569277</v>
          </cell>
          <cell r="AA194">
            <v>445790</v>
          </cell>
          <cell r="AB194">
            <v>4961249</v>
          </cell>
        </row>
        <row r="195">
          <cell r="A195" t="str">
            <v>E07000172</v>
          </cell>
          <cell r="B195" t="str">
            <v>Broxtowe</v>
          </cell>
          <cell r="C195">
            <v>0</v>
          </cell>
          <cell r="D195">
            <v>2</v>
          </cell>
          <cell r="E195">
            <v>4</v>
          </cell>
          <cell r="F195">
            <v>1</v>
          </cell>
          <cell r="G195">
            <v>0</v>
          </cell>
          <cell r="H195">
            <v>0</v>
          </cell>
          <cell r="I195">
            <v>0</v>
          </cell>
          <cell r="J195">
            <v>1</v>
          </cell>
          <cell r="K195">
            <v>2</v>
          </cell>
          <cell r="L195">
            <v>1</v>
          </cell>
          <cell r="M195">
            <v>6</v>
          </cell>
          <cell r="N195">
            <v>4</v>
          </cell>
          <cell r="O195">
            <v>21</v>
          </cell>
          <cell r="P195">
            <v>0</v>
          </cell>
          <cell r="Q195">
            <v>83989</v>
          </cell>
          <cell r="R195">
            <v>170098</v>
          </cell>
          <cell r="S195">
            <v>45990</v>
          </cell>
          <cell r="T195">
            <v>0</v>
          </cell>
          <cell r="U195">
            <v>0</v>
          </cell>
          <cell r="V195">
            <v>0</v>
          </cell>
          <cell r="W195">
            <v>35000</v>
          </cell>
          <cell r="X195">
            <v>46200</v>
          </cell>
          <cell r="Y195">
            <v>33400</v>
          </cell>
          <cell r="Z195">
            <v>258496</v>
          </cell>
          <cell r="AA195">
            <v>166237</v>
          </cell>
          <cell r="AB195">
            <v>839410</v>
          </cell>
        </row>
        <row r="196">
          <cell r="A196" t="str">
            <v>E07000173</v>
          </cell>
          <cell r="B196" t="str">
            <v>Gedling</v>
          </cell>
          <cell r="C196">
            <v>6</v>
          </cell>
          <cell r="D196">
            <v>6</v>
          </cell>
          <cell r="E196">
            <v>22</v>
          </cell>
          <cell r="F196">
            <v>21</v>
          </cell>
          <cell r="G196">
            <v>25</v>
          </cell>
          <cell r="H196">
            <v>16</v>
          </cell>
          <cell r="I196">
            <v>18</v>
          </cell>
          <cell r="J196">
            <v>10</v>
          </cell>
          <cell r="K196">
            <v>17</v>
          </cell>
          <cell r="L196">
            <v>16</v>
          </cell>
          <cell r="M196">
            <v>10</v>
          </cell>
          <cell r="N196">
            <v>5</v>
          </cell>
          <cell r="O196">
            <v>172</v>
          </cell>
          <cell r="P196">
            <v>213585</v>
          </cell>
          <cell r="Q196">
            <v>186986</v>
          </cell>
          <cell r="R196">
            <v>851255</v>
          </cell>
          <cell r="S196">
            <v>854989</v>
          </cell>
          <cell r="T196">
            <v>1019881</v>
          </cell>
          <cell r="U196">
            <v>739521</v>
          </cell>
          <cell r="V196">
            <v>790435</v>
          </cell>
          <cell r="W196">
            <v>457785</v>
          </cell>
          <cell r="X196">
            <v>779871</v>
          </cell>
          <cell r="Y196">
            <v>710749</v>
          </cell>
          <cell r="Z196">
            <v>421991</v>
          </cell>
          <cell r="AA196">
            <v>204995</v>
          </cell>
          <cell r="AB196">
            <v>7232043</v>
          </cell>
        </row>
        <row r="197">
          <cell r="A197" t="str">
            <v>E07000174</v>
          </cell>
          <cell r="B197" t="str">
            <v>Mansfield</v>
          </cell>
          <cell r="C197">
            <v>5</v>
          </cell>
          <cell r="D197">
            <v>11</v>
          </cell>
          <cell r="E197">
            <v>22</v>
          </cell>
          <cell r="F197">
            <v>21</v>
          </cell>
          <cell r="G197">
            <v>25</v>
          </cell>
          <cell r="H197">
            <v>19</v>
          </cell>
          <cell r="I197">
            <v>24</v>
          </cell>
          <cell r="J197">
            <v>13</v>
          </cell>
          <cell r="K197">
            <v>27</v>
          </cell>
          <cell r="L197">
            <v>17</v>
          </cell>
          <cell r="M197">
            <v>26</v>
          </cell>
          <cell r="N197">
            <v>15</v>
          </cell>
          <cell r="O197">
            <v>225</v>
          </cell>
          <cell r="P197">
            <v>160178</v>
          </cell>
          <cell r="Q197">
            <v>362504</v>
          </cell>
          <cell r="R197">
            <v>683938</v>
          </cell>
          <cell r="S197">
            <v>614664</v>
          </cell>
          <cell r="T197">
            <v>824467</v>
          </cell>
          <cell r="U197">
            <v>750442</v>
          </cell>
          <cell r="V197">
            <v>831680</v>
          </cell>
          <cell r="W197">
            <v>429989</v>
          </cell>
          <cell r="X197">
            <v>913376</v>
          </cell>
          <cell r="Y197">
            <v>615076</v>
          </cell>
          <cell r="Z197">
            <v>984079</v>
          </cell>
          <cell r="AA197">
            <v>593789</v>
          </cell>
          <cell r="AB197">
            <v>7764182</v>
          </cell>
        </row>
        <row r="198">
          <cell r="A198" t="str">
            <v>E07000175</v>
          </cell>
          <cell r="B198" t="str">
            <v>Newark and Sherwood</v>
          </cell>
          <cell r="C198">
            <v>3</v>
          </cell>
          <cell r="D198">
            <v>4</v>
          </cell>
          <cell r="E198">
            <v>32</v>
          </cell>
          <cell r="F198">
            <v>11</v>
          </cell>
          <cell r="G198">
            <v>27</v>
          </cell>
          <cell r="H198">
            <v>10</v>
          </cell>
          <cell r="I198">
            <v>27</v>
          </cell>
          <cell r="J198">
            <v>11</v>
          </cell>
          <cell r="K198">
            <v>26</v>
          </cell>
          <cell r="L198">
            <v>16</v>
          </cell>
          <cell r="M198">
            <v>41</v>
          </cell>
          <cell r="N198">
            <v>18</v>
          </cell>
          <cell r="O198">
            <v>226</v>
          </cell>
          <cell r="P198">
            <v>82698</v>
          </cell>
          <cell r="Q198">
            <v>116399</v>
          </cell>
          <cell r="R198">
            <v>1034799</v>
          </cell>
          <cell r="S198">
            <v>407078</v>
          </cell>
          <cell r="T198">
            <v>853925</v>
          </cell>
          <cell r="U198">
            <v>278094</v>
          </cell>
          <cell r="V198">
            <v>867243</v>
          </cell>
          <cell r="W198">
            <v>356982</v>
          </cell>
          <cell r="X198">
            <v>986120</v>
          </cell>
          <cell r="Y198">
            <v>576169</v>
          </cell>
          <cell r="Z198">
            <v>1483305</v>
          </cell>
          <cell r="AA198">
            <v>627586</v>
          </cell>
          <cell r="AB198">
            <v>7670398</v>
          </cell>
        </row>
        <row r="199">
          <cell r="A199" t="str">
            <v>E07000176</v>
          </cell>
          <cell r="B199" t="str">
            <v>Rushcliffe</v>
          </cell>
          <cell r="C199">
            <v>2</v>
          </cell>
          <cell r="D199">
            <v>7</v>
          </cell>
          <cell r="E199">
            <v>25</v>
          </cell>
          <cell r="F199">
            <v>10</v>
          </cell>
          <cell r="G199">
            <v>14</v>
          </cell>
          <cell r="H199">
            <v>7</v>
          </cell>
          <cell r="I199">
            <v>5</v>
          </cell>
          <cell r="J199">
            <v>5</v>
          </cell>
          <cell r="K199">
            <v>13</v>
          </cell>
          <cell r="L199">
            <v>9</v>
          </cell>
          <cell r="M199">
            <v>33</v>
          </cell>
          <cell r="N199">
            <v>10</v>
          </cell>
          <cell r="O199">
            <v>140</v>
          </cell>
          <cell r="P199">
            <v>99490</v>
          </cell>
          <cell r="Q199">
            <v>297397</v>
          </cell>
          <cell r="R199">
            <v>993425</v>
          </cell>
          <cell r="S199">
            <v>398135</v>
          </cell>
          <cell r="T199">
            <v>675929</v>
          </cell>
          <cell r="U199">
            <v>323179</v>
          </cell>
          <cell r="V199">
            <v>238960</v>
          </cell>
          <cell r="W199">
            <v>236778</v>
          </cell>
          <cell r="X199">
            <v>671988</v>
          </cell>
          <cell r="Y199">
            <v>563993</v>
          </cell>
          <cell r="Z199">
            <v>1790766</v>
          </cell>
          <cell r="AA199">
            <v>588591</v>
          </cell>
          <cell r="AB199">
            <v>6878631</v>
          </cell>
        </row>
        <row r="200">
          <cell r="A200" t="str">
            <v>E07000177</v>
          </cell>
          <cell r="B200" t="str">
            <v>Cherwell</v>
          </cell>
          <cell r="C200">
            <v>2</v>
          </cell>
          <cell r="D200">
            <v>14</v>
          </cell>
          <cell r="E200">
            <v>34</v>
          </cell>
          <cell r="F200">
            <v>24</v>
          </cell>
          <cell r="G200">
            <v>46</v>
          </cell>
          <cell r="H200">
            <v>39</v>
          </cell>
          <cell r="I200">
            <v>61</v>
          </cell>
          <cell r="J200">
            <v>33</v>
          </cell>
          <cell r="K200">
            <v>45</v>
          </cell>
          <cell r="L200">
            <v>30</v>
          </cell>
          <cell r="M200">
            <v>81</v>
          </cell>
          <cell r="N200">
            <v>47</v>
          </cell>
          <cell r="O200">
            <v>456</v>
          </cell>
          <cell r="P200">
            <v>129040</v>
          </cell>
          <cell r="Q200">
            <v>775264</v>
          </cell>
          <cell r="R200">
            <v>1867584</v>
          </cell>
          <cell r="S200">
            <v>1314695</v>
          </cell>
          <cell r="T200">
            <v>2917293</v>
          </cell>
          <cell r="U200">
            <v>2244579</v>
          </cell>
          <cell r="V200">
            <v>3741676</v>
          </cell>
          <cell r="W200">
            <v>1940833</v>
          </cell>
          <cell r="X200">
            <v>3187440</v>
          </cell>
          <cell r="Y200">
            <v>2114189</v>
          </cell>
          <cell r="Z200">
            <v>5178287</v>
          </cell>
          <cell r="AA200">
            <v>3308680</v>
          </cell>
          <cell r="AB200">
            <v>28719560</v>
          </cell>
        </row>
        <row r="201">
          <cell r="A201" t="str">
            <v>E07000179</v>
          </cell>
          <cell r="B201" t="str">
            <v>South Oxfordshire</v>
          </cell>
          <cell r="C201">
            <v>6</v>
          </cell>
          <cell r="D201">
            <v>21</v>
          </cell>
          <cell r="E201">
            <v>52</v>
          </cell>
          <cell r="F201">
            <v>38</v>
          </cell>
          <cell r="G201">
            <v>56</v>
          </cell>
          <cell r="H201">
            <v>44</v>
          </cell>
          <cell r="I201">
            <v>33</v>
          </cell>
          <cell r="J201">
            <v>29</v>
          </cell>
          <cell r="K201">
            <v>57</v>
          </cell>
          <cell r="L201">
            <v>38</v>
          </cell>
          <cell r="M201">
            <v>61</v>
          </cell>
          <cell r="N201">
            <v>34</v>
          </cell>
          <cell r="O201">
            <v>469</v>
          </cell>
          <cell r="P201">
            <v>339789</v>
          </cell>
          <cell r="Q201">
            <v>1022279</v>
          </cell>
          <cell r="R201">
            <v>2722016</v>
          </cell>
          <cell r="S201">
            <v>2171680</v>
          </cell>
          <cell r="T201">
            <v>3204787</v>
          </cell>
          <cell r="U201">
            <v>2552703</v>
          </cell>
          <cell r="V201">
            <v>1696829</v>
          </cell>
          <cell r="W201">
            <v>1744649</v>
          </cell>
          <cell r="X201">
            <v>3289980</v>
          </cell>
          <cell r="Y201">
            <v>2129275</v>
          </cell>
          <cell r="Z201">
            <v>3601674</v>
          </cell>
          <cell r="AA201">
            <v>2254780</v>
          </cell>
          <cell r="AB201">
            <v>26730441</v>
          </cell>
        </row>
        <row r="202">
          <cell r="A202" t="str">
            <v>E07000180</v>
          </cell>
          <cell r="B202" t="str">
            <v>Vale of White Horse</v>
          </cell>
          <cell r="C202">
            <v>5</v>
          </cell>
          <cell r="D202">
            <v>7</v>
          </cell>
          <cell r="E202">
            <v>40</v>
          </cell>
          <cell r="F202">
            <v>19</v>
          </cell>
          <cell r="G202">
            <v>31</v>
          </cell>
          <cell r="H202">
            <v>15</v>
          </cell>
          <cell r="I202">
            <v>51</v>
          </cell>
          <cell r="J202">
            <v>21</v>
          </cell>
          <cell r="K202">
            <v>29</v>
          </cell>
          <cell r="L202">
            <v>15</v>
          </cell>
          <cell r="M202">
            <v>34</v>
          </cell>
          <cell r="N202">
            <v>18</v>
          </cell>
          <cell r="O202">
            <v>285</v>
          </cell>
          <cell r="P202">
            <v>292788</v>
          </cell>
          <cell r="Q202">
            <v>444999</v>
          </cell>
          <cell r="R202">
            <v>2496558</v>
          </cell>
          <cell r="S202">
            <v>1171949</v>
          </cell>
          <cell r="T202">
            <v>1867723</v>
          </cell>
          <cell r="U202">
            <v>907152</v>
          </cell>
          <cell r="V202">
            <v>3196297</v>
          </cell>
          <cell r="W202">
            <v>1380640</v>
          </cell>
          <cell r="X202">
            <v>2259933</v>
          </cell>
          <cell r="Y202">
            <v>1119499</v>
          </cell>
          <cell r="Z202">
            <v>2710493</v>
          </cell>
          <cell r="AA202">
            <v>1444248</v>
          </cell>
          <cell r="AB202">
            <v>19292279</v>
          </cell>
        </row>
        <row r="203">
          <cell r="A203" t="str">
            <v>E07000181</v>
          </cell>
          <cell r="B203" t="str">
            <v>West Oxfordshire</v>
          </cell>
          <cell r="C203">
            <v>2</v>
          </cell>
          <cell r="D203">
            <v>0</v>
          </cell>
          <cell r="E203">
            <v>0</v>
          </cell>
          <cell r="F203">
            <v>2</v>
          </cell>
          <cell r="G203">
            <v>10</v>
          </cell>
          <cell r="H203">
            <v>5</v>
          </cell>
          <cell r="I203">
            <v>5</v>
          </cell>
          <cell r="J203">
            <v>3</v>
          </cell>
          <cell r="K203">
            <v>6</v>
          </cell>
          <cell r="L203">
            <v>9</v>
          </cell>
          <cell r="M203">
            <v>7</v>
          </cell>
          <cell r="N203">
            <v>7</v>
          </cell>
          <cell r="O203">
            <v>56</v>
          </cell>
          <cell r="P203">
            <v>187990</v>
          </cell>
          <cell r="Q203">
            <v>0</v>
          </cell>
          <cell r="R203">
            <v>0</v>
          </cell>
          <cell r="S203">
            <v>116000</v>
          </cell>
          <cell r="T203">
            <v>593970</v>
          </cell>
          <cell r="U203">
            <v>216000</v>
          </cell>
          <cell r="V203">
            <v>262500</v>
          </cell>
          <cell r="W203">
            <v>178000</v>
          </cell>
          <cell r="X203">
            <v>320790</v>
          </cell>
          <cell r="Y203">
            <v>557164</v>
          </cell>
          <cell r="Z203">
            <v>415100</v>
          </cell>
          <cell r="AA203">
            <v>442360</v>
          </cell>
          <cell r="AB203">
            <v>3289874</v>
          </cell>
        </row>
        <row r="204">
          <cell r="A204" t="str">
            <v>E07000187</v>
          </cell>
          <cell r="B204" t="str">
            <v>Mendip</v>
          </cell>
          <cell r="C204">
            <v>9</v>
          </cell>
          <cell r="D204">
            <v>13</v>
          </cell>
          <cell r="E204">
            <v>13</v>
          </cell>
          <cell r="F204">
            <v>10</v>
          </cell>
          <cell r="G204">
            <v>22</v>
          </cell>
          <cell r="H204">
            <v>12</v>
          </cell>
          <cell r="I204">
            <v>35</v>
          </cell>
          <cell r="J204">
            <v>11</v>
          </cell>
          <cell r="K204">
            <v>29</v>
          </cell>
          <cell r="L204">
            <v>12</v>
          </cell>
          <cell r="M204">
            <v>28</v>
          </cell>
          <cell r="N204">
            <v>18</v>
          </cell>
          <cell r="O204">
            <v>212</v>
          </cell>
          <cell r="P204">
            <v>401098</v>
          </cell>
          <cell r="Q204">
            <v>491488</v>
          </cell>
          <cell r="R204">
            <v>514966</v>
          </cell>
          <cell r="S204">
            <v>359940</v>
          </cell>
          <cell r="T204">
            <v>862790</v>
          </cell>
          <cell r="U204">
            <v>470394</v>
          </cell>
          <cell r="V204">
            <v>1348732</v>
          </cell>
          <cell r="W204">
            <v>486168</v>
          </cell>
          <cell r="X204">
            <v>1283621</v>
          </cell>
          <cell r="Y204">
            <v>532013</v>
          </cell>
          <cell r="Z204">
            <v>1443298</v>
          </cell>
          <cell r="AA204">
            <v>1033637</v>
          </cell>
          <cell r="AB204">
            <v>9228145</v>
          </cell>
        </row>
        <row r="205">
          <cell r="A205" t="str">
            <v>E07000188</v>
          </cell>
          <cell r="B205" t="str">
            <v>Sedgemoor</v>
          </cell>
          <cell r="C205">
            <v>9</v>
          </cell>
          <cell r="D205">
            <v>19</v>
          </cell>
          <cell r="E205">
            <v>41</v>
          </cell>
          <cell r="F205">
            <v>16</v>
          </cell>
          <cell r="G205">
            <v>55</v>
          </cell>
          <cell r="H205">
            <v>24</v>
          </cell>
          <cell r="I205">
            <v>47</v>
          </cell>
          <cell r="J205">
            <v>18</v>
          </cell>
          <cell r="K205">
            <v>47</v>
          </cell>
          <cell r="L205">
            <v>25</v>
          </cell>
          <cell r="M205">
            <v>44</v>
          </cell>
          <cell r="N205">
            <v>36</v>
          </cell>
          <cell r="O205">
            <v>381</v>
          </cell>
          <cell r="P205">
            <v>313770</v>
          </cell>
          <cell r="Q205">
            <v>666549</v>
          </cell>
          <cell r="R205">
            <v>1499765</v>
          </cell>
          <cell r="S205">
            <v>522782</v>
          </cell>
          <cell r="T205">
            <v>1932324</v>
          </cell>
          <cell r="U205">
            <v>898740</v>
          </cell>
          <cell r="V205">
            <v>1620004</v>
          </cell>
          <cell r="W205">
            <v>654864</v>
          </cell>
          <cell r="X205">
            <v>1672840</v>
          </cell>
          <cell r="Y205">
            <v>877011</v>
          </cell>
          <cell r="Z205">
            <v>1718219</v>
          </cell>
          <cell r="AA205">
            <v>1431381</v>
          </cell>
          <cell r="AB205">
            <v>13808249</v>
          </cell>
        </row>
        <row r="206">
          <cell r="A206" t="str">
            <v>E07000189</v>
          </cell>
          <cell r="B206" t="str">
            <v>South Somerset</v>
          </cell>
          <cell r="C206">
            <v>8</v>
          </cell>
          <cell r="D206">
            <v>26</v>
          </cell>
          <cell r="E206">
            <v>38</v>
          </cell>
          <cell r="F206">
            <v>21</v>
          </cell>
          <cell r="G206">
            <v>19</v>
          </cell>
          <cell r="H206">
            <v>18</v>
          </cell>
          <cell r="I206">
            <v>31</v>
          </cell>
          <cell r="J206">
            <v>18</v>
          </cell>
          <cell r="K206">
            <v>30</v>
          </cell>
          <cell r="L206">
            <v>16</v>
          </cell>
          <cell r="M206">
            <v>33</v>
          </cell>
          <cell r="N206">
            <v>15</v>
          </cell>
          <cell r="O206">
            <v>273</v>
          </cell>
          <cell r="P206">
            <v>307277</v>
          </cell>
          <cell r="Q206">
            <v>968742</v>
          </cell>
          <cell r="R206">
            <v>1374567</v>
          </cell>
          <cell r="S206">
            <v>764064</v>
          </cell>
          <cell r="T206">
            <v>755712</v>
          </cell>
          <cell r="U206">
            <v>754077</v>
          </cell>
          <cell r="V206">
            <v>1267490</v>
          </cell>
          <cell r="W206">
            <v>752391</v>
          </cell>
          <cell r="X206">
            <v>1296038</v>
          </cell>
          <cell r="Y206">
            <v>677895</v>
          </cell>
          <cell r="Z206">
            <v>1249885</v>
          </cell>
          <cell r="AA206">
            <v>703543</v>
          </cell>
          <cell r="AB206">
            <v>10871681</v>
          </cell>
        </row>
        <row r="207">
          <cell r="A207" t="str">
            <v>E07000190</v>
          </cell>
          <cell r="B207" t="str">
            <v>Taunton Deane</v>
          </cell>
          <cell r="C207">
            <v>15</v>
          </cell>
          <cell r="D207">
            <v>21</v>
          </cell>
          <cell r="E207">
            <v>49</v>
          </cell>
          <cell r="F207">
            <v>32</v>
          </cell>
          <cell r="G207">
            <v>60</v>
          </cell>
          <cell r="H207">
            <v>38</v>
          </cell>
          <cell r="I207">
            <v>28</v>
          </cell>
          <cell r="J207">
            <v>30</v>
          </cell>
          <cell r="K207">
            <v>67</v>
          </cell>
          <cell r="L207">
            <v>51</v>
          </cell>
          <cell r="M207">
            <v>84</v>
          </cell>
          <cell r="N207">
            <v>43</v>
          </cell>
          <cell r="O207">
            <v>518</v>
          </cell>
          <cell r="P207">
            <v>550295</v>
          </cell>
          <cell r="Q207">
            <v>879646</v>
          </cell>
          <cell r="R207">
            <v>1952973</v>
          </cell>
          <cell r="S207">
            <v>1348444</v>
          </cell>
          <cell r="T207">
            <v>2618405</v>
          </cell>
          <cell r="U207">
            <v>1613043</v>
          </cell>
          <cell r="V207">
            <v>1202163</v>
          </cell>
          <cell r="W207">
            <v>1309618</v>
          </cell>
          <cell r="X207">
            <v>3077024</v>
          </cell>
          <cell r="Y207">
            <v>2284601</v>
          </cell>
          <cell r="Z207">
            <v>4078192</v>
          </cell>
          <cell r="AA207">
            <v>2066684</v>
          </cell>
          <cell r="AB207">
            <v>22981088</v>
          </cell>
        </row>
        <row r="208">
          <cell r="A208" t="str">
            <v>E07000191</v>
          </cell>
          <cell r="B208" t="str">
            <v>West Somerset</v>
          </cell>
          <cell r="C208">
            <v>0</v>
          </cell>
          <cell r="D208">
            <v>0</v>
          </cell>
          <cell r="E208">
            <v>1</v>
          </cell>
          <cell r="F208">
            <v>0</v>
          </cell>
          <cell r="G208">
            <v>2</v>
          </cell>
          <cell r="H208">
            <v>1</v>
          </cell>
          <cell r="I208">
            <v>4</v>
          </cell>
          <cell r="J208">
            <v>1</v>
          </cell>
          <cell r="K208">
            <v>1</v>
          </cell>
          <cell r="L208">
            <v>0</v>
          </cell>
          <cell r="M208">
            <v>2</v>
          </cell>
          <cell r="N208">
            <v>0</v>
          </cell>
          <cell r="O208">
            <v>12</v>
          </cell>
          <cell r="P208">
            <v>0</v>
          </cell>
          <cell r="Q208">
            <v>0</v>
          </cell>
          <cell r="R208">
            <v>37000</v>
          </cell>
          <cell r="S208">
            <v>0</v>
          </cell>
          <cell r="T208">
            <v>69500</v>
          </cell>
          <cell r="U208">
            <v>43000</v>
          </cell>
          <cell r="V208">
            <v>164984</v>
          </cell>
          <cell r="W208">
            <v>35999</v>
          </cell>
          <cell r="X208">
            <v>47000</v>
          </cell>
          <cell r="Y208">
            <v>0</v>
          </cell>
          <cell r="Z208">
            <v>83600</v>
          </cell>
          <cell r="AA208">
            <v>0</v>
          </cell>
          <cell r="AB208">
            <v>481083</v>
          </cell>
        </row>
        <row r="209">
          <cell r="A209" t="str">
            <v>E07000192</v>
          </cell>
          <cell r="B209" t="str">
            <v>Cannock Chase</v>
          </cell>
          <cell r="C209">
            <v>6</v>
          </cell>
          <cell r="D209">
            <v>20</v>
          </cell>
          <cell r="E209">
            <v>28</v>
          </cell>
          <cell r="F209">
            <v>28</v>
          </cell>
          <cell r="G209">
            <v>34</v>
          </cell>
          <cell r="H209">
            <v>26</v>
          </cell>
          <cell r="I209">
            <v>15</v>
          </cell>
          <cell r="J209">
            <v>4</v>
          </cell>
          <cell r="K209">
            <v>6</v>
          </cell>
          <cell r="L209">
            <v>10</v>
          </cell>
          <cell r="M209">
            <v>17</v>
          </cell>
          <cell r="N209">
            <v>27</v>
          </cell>
          <cell r="O209">
            <v>221</v>
          </cell>
          <cell r="P209">
            <v>129347</v>
          </cell>
          <cell r="Q209">
            <v>592910</v>
          </cell>
          <cell r="R209">
            <v>897284</v>
          </cell>
          <cell r="S209">
            <v>857168</v>
          </cell>
          <cell r="T209">
            <v>1072006</v>
          </cell>
          <cell r="U209">
            <v>930994</v>
          </cell>
          <cell r="V209">
            <v>562223</v>
          </cell>
          <cell r="W209">
            <v>140704</v>
          </cell>
          <cell r="X209">
            <v>204774</v>
          </cell>
          <cell r="Y209">
            <v>343387</v>
          </cell>
          <cell r="Z209">
            <v>672184</v>
          </cell>
          <cell r="AA209">
            <v>1026883</v>
          </cell>
          <cell r="AB209">
            <v>7429864</v>
          </cell>
        </row>
        <row r="210">
          <cell r="A210" t="str">
            <v>E07000193</v>
          </cell>
          <cell r="B210" t="str">
            <v>East Staffordshire</v>
          </cell>
          <cell r="C210">
            <v>8</v>
          </cell>
          <cell r="D210">
            <v>9</v>
          </cell>
          <cell r="E210">
            <v>19</v>
          </cell>
          <cell r="F210">
            <v>16</v>
          </cell>
          <cell r="G210">
            <v>22</v>
          </cell>
          <cell r="H210">
            <v>15</v>
          </cell>
          <cell r="I210">
            <v>20</v>
          </cell>
          <cell r="J210">
            <v>14</v>
          </cell>
          <cell r="K210">
            <v>9</v>
          </cell>
          <cell r="L210">
            <v>33</v>
          </cell>
          <cell r="M210">
            <v>49</v>
          </cell>
          <cell r="N210">
            <v>31</v>
          </cell>
          <cell r="O210">
            <v>245</v>
          </cell>
          <cell r="P210">
            <v>209330</v>
          </cell>
          <cell r="Q210">
            <v>242939</v>
          </cell>
          <cell r="R210">
            <v>500408</v>
          </cell>
          <cell r="S210">
            <v>479208</v>
          </cell>
          <cell r="T210">
            <v>831918</v>
          </cell>
          <cell r="U210">
            <v>577967</v>
          </cell>
          <cell r="V210">
            <v>877997</v>
          </cell>
          <cell r="W210">
            <v>568419</v>
          </cell>
          <cell r="X210">
            <v>442159</v>
          </cell>
          <cell r="Y210">
            <v>1532491</v>
          </cell>
          <cell r="Z210">
            <v>2001177</v>
          </cell>
          <cell r="AA210">
            <v>1419225</v>
          </cell>
          <cell r="AB210">
            <v>9683238</v>
          </cell>
        </row>
        <row r="211">
          <cell r="A211" t="str">
            <v>E07000194</v>
          </cell>
          <cell r="B211" t="str">
            <v>Lichfield</v>
          </cell>
          <cell r="C211">
            <v>9</v>
          </cell>
          <cell r="D211">
            <v>11</v>
          </cell>
          <cell r="E211">
            <v>23</v>
          </cell>
          <cell r="F211">
            <v>23</v>
          </cell>
          <cell r="G211">
            <v>22</v>
          </cell>
          <cell r="H211">
            <v>4</v>
          </cell>
          <cell r="I211">
            <v>17</v>
          </cell>
          <cell r="J211">
            <v>7</v>
          </cell>
          <cell r="K211">
            <v>20</v>
          </cell>
          <cell r="L211">
            <v>11</v>
          </cell>
          <cell r="M211">
            <v>13</v>
          </cell>
          <cell r="N211">
            <v>11</v>
          </cell>
          <cell r="O211">
            <v>171</v>
          </cell>
          <cell r="P211">
            <v>294368</v>
          </cell>
          <cell r="Q211">
            <v>348679</v>
          </cell>
          <cell r="R211">
            <v>792257</v>
          </cell>
          <cell r="S211">
            <v>743076</v>
          </cell>
          <cell r="T211">
            <v>663739</v>
          </cell>
          <cell r="U211">
            <v>125369</v>
          </cell>
          <cell r="V211">
            <v>547990</v>
          </cell>
          <cell r="W211">
            <v>243579</v>
          </cell>
          <cell r="X211">
            <v>671500</v>
          </cell>
          <cell r="Y211">
            <v>389430</v>
          </cell>
          <cell r="Z211">
            <v>517030</v>
          </cell>
          <cell r="AA211">
            <v>386429</v>
          </cell>
          <cell r="AB211">
            <v>5723446</v>
          </cell>
        </row>
        <row r="212">
          <cell r="A212" t="str">
            <v>E07000195</v>
          </cell>
          <cell r="B212" t="str">
            <v>Newcastle-under-Lyme</v>
          </cell>
          <cell r="C212">
            <v>19</v>
          </cell>
          <cell r="D212">
            <v>11</v>
          </cell>
          <cell r="E212">
            <v>27</v>
          </cell>
          <cell r="F212">
            <v>7</v>
          </cell>
          <cell r="G212">
            <v>38</v>
          </cell>
          <cell r="H212">
            <v>20</v>
          </cell>
          <cell r="I212">
            <v>18</v>
          </cell>
          <cell r="J212">
            <v>18</v>
          </cell>
          <cell r="K212">
            <v>10</v>
          </cell>
          <cell r="L212">
            <v>12</v>
          </cell>
          <cell r="M212">
            <v>7</v>
          </cell>
          <cell r="N212">
            <v>7</v>
          </cell>
          <cell r="O212">
            <v>194</v>
          </cell>
          <cell r="P212">
            <v>512917</v>
          </cell>
          <cell r="Q212">
            <v>360274</v>
          </cell>
          <cell r="R212">
            <v>839944</v>
          </cell>
          <cell r="S212">
            <v>219088</v>
          </cell>
          <cell r="T212">
            <v>1166543</v>
          </cell>
          <cell r="U212">
            <v>660565</v>
          </cell>
          <cell r="V212">
            <v>566519</v>
          </cell>
          <cell r="W212">
            <v>563517</v>
          </cell>
          <cell r="X212">
            <v>295986</v>
          </cell>
          <cell r="Y212">
            <v>349973</v>
          </cell>
          <cell r="Z212">
            <v>195596</v>
          </cell>
          <cell r="AA212">
            <v>205993</v>
          </cell>
          <cell r="AB212">
            <v>5936915</v>
          </cell>
        </row>
        <row r="213">
          <cell r="A213" t="str">
            <v>E07000196</v>
          </cell>
          <cell r="B213" t="str">
            <v>South Staffordshire</v>
          </cell>
          <cell r="C213">
            <v>0</v>
          </cell>
          <cell r="D213">
            <v>1</v>
          </cell>
          <cell r="E213">
            <v>4</v>
          </cell>
          <cell r="F213">
            <v>5</v>
          </cell>
          <cell r="G213">
            <v>10</v>
          </cell>
          <cell r="H213">
            <v>5</v>
          </cell>
          <cell r="I213">
            <v>4</v>
          </cell>
          <cell r="J213">
            <v>2</v>
          </cell>
          <cell r="K213">
            <v>5</v>
          </cell>
          <cell r="L213">
            <v>4</v>
          </cell>
          <cell r="M213">
            <v>7</v>
          </cell>
          <cell r="N213">
            <v>5</v>
          </cell>
          <cell r="O213">
            <v>52</v>
          </cell>
          <cell r="P213">
            <v>0</v>
          </cell>
          <cell r="Q213">
            <v>32590</v>
          </cell>
          <cell r="R213">
            <v>236140</v>
          </cell>
          <cell r="S213">
            <v>190225</v>
          </cell>
          <cell r="T213">
            <v>459693</v>
          </cell>
          <cell r="U213">
            <v>267100</v>
          </cell>
          <cell r="V213">
            <v>184349</v>
          </cell>
          <cell r="W213">
            <v>105799</v>
          </cell>
          <cell r="X213">
            <v>289100</v>
          </cell>
          <cell r="Y213">
            <v>196000</v>
          </cell>
          <cell r="Z213">
            <v>342090</v>
          </cell>
          <cell r="AA213">
            <v>361310</v>
          </cell>
          <cell r="AB213">
            <v>2664396</v>
          </cell>
        </row>
        <row r="214">
          <cell r="A214" t="str">
            <v>E07000197</v>
          </cell>
          <cell r="B214" t="str">
            <v>Stafford</v>
          </cell>
          <cell r="C214">
            <v>7</v>
          </cell>
          <cell r="D214">
            <v>7</v>
          </cell>
          <cell r="E214">
            <v>13</v>
          </cell>
          <cell r="F214">
            <v>7</v>
          </cell>
          <cell r="G214">
            <v>10</v>
          </cell>
          <cell r="H214">
            <v>23</v>
          </cell>
          <cell r="I214">
            <v>22</v>
          </cell>
          <cell r="J214">
            <v>14</v>
          </cell>
          <cell r="K214">
            <v>22</v>
          </cell>
          <cell r="L214">
            <v>32</v>
          </cell>
          <cell r="M214">
            <v>49</v>
          </cell>
          <cell r="N214">
            <v>16</v>
          </cell>
          <cell r="O214">
            <v>222</v>
          </cell>
          <cell r="P214">
            <v>320794</v>
          </cell>
          <cell r="Q214">
            <v>259993</v>
          </cell>
          <cell r="R214">
            <v>467987</v>
          </cell>
          <cell r="S214">
            <v>288794</v>
          </cell>
          <cell r="T214">
            <v>376384</v>
          </cell>
          <cell r="U214">
            <v>905932</v>
          </cell>
          <cell r="V214">
            <v>947278</v>
          </cell>
          <cell r="W214">
            <v>632016</v>
          </cell>
          <cell r="X214">
            <v>1160769</v>
          </cell>
          <cell r="Y214">
            <v>1756932</v>
          </cell>
          <cell r="Z214">
            <v>2407665</v>
          </cell>
          <cell r="AA214">
            <v>736823</v>
          </cell>
          <cell r="AB214">
            <v>10261367</v>
          </cell>
        </row>
        <row r="215">
          <cell r="A215" t="str">
            <v>E07000198</v>
          </cell>
          <cell r="B215" t="str">
            <v>Staffordshire Moorlands</v>
          </cell>
          <cell r="C215">
            <v>4</v>
          </cell>
          <cell r="D215">
            <v>1</v>
          </cell>
          <cell r="E215">
            <v>8</v>
          </cell>
          <cell r="F215">
            <v>4</v>
          </cell>
          <cell r="G215">
            <v>1</v>
          </cell>
          <cell r="H215">
            <v>1</v>
          </cell>
          <cell r="I215">
            <v>8</v>
          </cell>
          <cell r="J215">
            <v>3</v>
          </cell>
          <cell r="K215">
            <v>2</v>
          </cell>
          <cell r="L215">
            <v>3</v>
          </cell>
          <cell r="M215">
            <v>6</v>
          </cell>
          <cell r="N215">
            <v>3</v>
          </cell>
          <cell r="O215">
            <v>44</v>
          </cell>
          <cell r="P215">
            <v>78960</v>
          </cell>
          <cell r="Q215">
            <v>39599</v>
          </cell>
          <cell r="R215">
            <v>298494</v>
          </cell>
          <cell r="S215">
            <v>154988</v>
          </cell>
          <cell r="T215">
            <v>30599</v>
          </cell>
          <cell r="U215">
            <v>50000</v>
          </cell>
          <cell r="V215">
            <v>290192</v>
          </cell>
          <cell r="W215">
            <v>132397</v>
          </cell>
          <cell r="X215">
            <v>49598</v>
          </cell>
          <cell r="Y215">
            <v>113597</v>
          </cell>
          <cell r="Z215">
            <v>202645</v>
          </cell>
          <cell r="AA215">
            <v>113597</v>
          </cell>
          <cell r="AB215">
            <v>1554666</v>
          </cell>
        </row>
        <row r="216">
          <cell r="A216" t="str">
            <v>E07000199</v>
          </cell>
          <cell r="B216" t="str">
            <v>Tamworth</v>
          </cell>
          <cell r="C216">
            <v>3</v>
          </cell>
          <cell r="D216">
            <v>2</v>
          </cell>
          <cell r="E216">
            <v>3</v>
          </cell>
          <cell r="F216">
            <v>4</v>
          </cell>
          <cell r="G216">
            <v>2</v>
          </cell>
          <cell r="H216">
            <v>2</v>
          </cell>
          <cell r="I216">
            <v>2</v>
          </cell>
          <cell r="J216">
            <v>0</v>
          </cell>
          <cell r="K216">
            <v>0</v>
          </cell>
          <cell r="L216">
            <v>2</v>
          </cell>
          <cell r="M216">
            <v>9</v>
          </cell>
          <cell r="N216">
            <v>10</v>
          </cell>
          <cell r="O216">
            <v>39</v>
          </cell>
          <cell r="P216">
            <v>107240</v>
          </cell>
          <cell r="Q216">
            <v>70020</v>
          </cell>
          <cell r="R216">
            <v>102480</v>
          </cell>
          <cell r="S216">
            <v>125300</v>
          </cell>
          <cell r="T216">
            <v>67980</v>
          </cell>
          <cell r="U216">
            <v>139990</v>
          </cell>
          <cell r="V216">
            <v>127990</v>
          </cell>
          <cell r="W216">
            <v>0</v>
          </cell>
          <cell r="X216">
            <v>0</v>
          </cell>
          <cell r="Y216">
            <v>92800</v>
          </cell>
          <cell r="Z216">
            <v>384166</v>
          </cell>
          <cell r="AA216">
            <v>469795</v>
          </cell>
          <cell r="AB216">
            <v>1687761</v>
          </cell>
        </row>
        <row r="217">
          <cell r="A217" t="str">
            <v>E07000200</v>
          </cell>
          <cell r="B217" t="str">
            <v>Babergh</v>
          </cell>
          <cell r="C217">
            <v>12</v>
          </cell>
          <cell r="D217">
            <v>5</v>
          </cell>
          <cell r="E217">
            <v>15</v>
          </cell>
          <cell r="F217">
            <v>11</v>
          </cell>
          <cell r="G217">
            <v>9</v>
          </cell>
          <cell r="H217">
            <v>5</v>
          </cell>
          <cell r="I217">
            <v>5</v>
          </cell>
          <cell r="J217">
            <v>0</v>
          </cell>
          <cell r="K217">
            <v>7</v>
          </cell>
          <cell r="L217">
            <v>1</v>
          </cell>
          <cell r="M217">
            <v>0</v>
          </cell>
          <cell r="N217">
            <v>0</v>
          </cell>
          <cell r="O217">
            <v>70</v>
          </cell>
          <cell r="P217">
            <v>474104</v>
          </cell>
          <cell r="Q217">
            <v>196398</v>
          </cell>
          <cell r="R217">
            <v>704609</v>
          </cell>
          <cell r="S217">
            <v>533023</v>
          </cell>
          <cell r="T217">
            <v>448948</v>
          </cell>
          <cell r="U217">
            <v>264760</v>
          </cell>
          <cell r="V217">
            <v>306189</v>
          </cell>
          <cell r="W217">
            <v>0</v>
          </cell>
          <cell r="X217">
            <v>419796</v>
          </cell>
          <cell r="Y217">
            <v>80300</v>
          </cell>
          <cell r="Z217">
            <v>0</v>
          </cell>
          <cell r="AA217">
            <v>0</v>
          </cell>
          <cell r="AB217">
            <v>3428127</v>
          </cell>
        </row>
        <row r="218">
          <cell r="A218" t="str">
            <v>E07000201</v>
          </cell>
          <cell r="B218" t="str">
            <v>Forest Heath</v>
          </cell>
          <cell r="C218">
            <v>2</v>
          </cell>
          <cell r="D218">
            <v>9</v>
          </cell>
          <cell r="E218">
            <v>8</v>
          </cell>
          <cell r="F218">
            <v>10</v>
          </cell>
          <cell r="G218">
            <v>10</v>
          </cell>
          <cell r="H218">
            <v>6</v>
          </cell>
          <cell r="I218">
            <v>8</v>
          </cell>
          <cell r="J218">
            <v>13</v>
          </cell>
          <cell r="K218">
            <v>8</v>
          </cell>
          <cell r="L218">
            <v>13</v>
          </cell>
          <cell r="M218">
            <v>9</v>
          </cell>
          <cell r="N218">
            <v>6</v>
          </cell>
          <cell r="O218">
            <v>102</v>
          </cell>
          <cell r="P218">
            <v>57999</v>
          </cell>
          <cell r="Q218">
            <v>287993</v>
          </cell>
          <cell r="R218">
            <v>389162</v>
          </cell>
          <cell r="S218">
            <v>333393</v>
          </cell>
          <cell r="T218">
            <v>349198</v>
          </cell>
          <cell r="U218">
            <v>307996</v>
          </cell>
          <cell r="V218">
            <v>296497</v>
          </cell>
          <cell r="W218">
            <v>539791</v>
          </cell>
          <cell r="X218">
            <v>370093</v>
          </cell>
          <cell r="Y218">
            <v>572494</v>
          </cell>
          <cell r="Z218">
            <v>552891</v>
          </cell>
          <cell r="AA218">
            <v>462194</v>
          </cell>
          <cell r="AB218">
            <v>4519701</v>
          </cell>
        </row>
        <row r="219">
          <cell r="A219" t="str">
            <v>E07000202</v>
          </cell>
          <cell r="B219" t="str">
            <v>Ipswich</v>
          </cell>
          <cell r="C219">
            <v>6</v>
          </cell>
          <cell r="D219">
            <v>2</v>
          </cell>
          <cell r="E219">
            <v>16</v>
          </cell>
          <cell r="F219">
            <v>3</v>
          </cell>
          <cell r="G219">
            <v>8</v>
          </cell>
          <cell r="H219">
            <v>2</v>
          </cell>
          <cell r="I219">
            <v>21</v>
          </cell>
          <cell r="J219">
            <v>10</v>
          </cell>
          <cell r="K219">
            <v>2</v>
          </cell>
          <cell r="L219">
            <v>14</v>
          </cell>
          <cell r="M219">
            <v>19</v>
          </cell>
          <cell r="N219">
            <v>9</v>
          </cell>
          <cell r="O219">
            <v>112</v>
          </cell>
          <cell r="P219">
            <v>191750</v>
          </cell>
          <cell r="Q219">
            <v>62490</v>
          </cell>
          <cell r="R219">
            <v>581302</v>
          </cell>
          <cell r="S219">
            <v>149990</v>
          </cell>
          <cell r="T219">
            <v>361850</v>
          </cell>
          <cell r="U219">
            <v>111999</v>
          </cell>
          <cell r="V219">
            <v>980158</v>
          </cell>
          <cell r="W219">
            <v>491686</v>
          </cell>
          <cell r="X219">
            <v>120990</v>
          </cell>
          <cell r="Y219">
            <v>436823</v>
          </cell>
          <cell r="Z219">
            <v>499990</v>
          </cell>
          <cell r="AA219">
            <v>270059</v>
          </cell>
          <cell r="AB219">
            <v>4259087</v>
          </cell>
        </row>
        <row r="220">
          <cell r="A220" t="str">
            <v>E07000203</v>
          </cell>
          <cell r="B220" t="str">
            <v>Mid Suffolk</v>
          </cell>
          <cell r="C220">
            <v>5</v>
          </cell>
          <cell r="D220">
            <v>15</v>
          </cell>
          <cell r="E220">
            <v>22</v>
          </cell>
          <cell r="F220">
            <v>15</v>
          </cell>
          <cell r="G220">
            <v>13</v>
          </cell>
          <cell r="H220">
            <v>14</v>
          </cell>
          <cell r="I220">
            <v>14</v>
          </cell>
          <cell r="J220">
            <v>14</v>
          </cell>
          <cell r="K220">
            <v>6</v>
          </cell>
          <cell r="L220">
            <v>16</v>
          </cell>
          <cell r="M220">
            <v>14</v>
          </cell>
          <cell r="N220">
            <v>17</v>
          </cell>
          <cell r="O220">
            <v>165</v>
          </cell>
          <cell r="P220">
            <v>185279</v>
          </cell>
          <cell r="Q220">
            <v>506921</v>
          </cell>
          <cell r="R220">
            <v>826517</v>
          </cell>
          <cell r="S220">
            <v>605176</v>
          </cell>
          <cell r="T220">
            <v>511973</v>
          </cell>
          <cell r="U220">
            <v>461992</v>
          </cell>
          <cell r="V220">
            <v>487894</v>
          </cell>
          <cell r="W220">
            <v>453488</v>
          </cell>
          <cell r="X220">
            <v>267099</v>
          </cell>
          <cell r="Y220">
            <v>702546</v>
          </cell>
          <cell r="Z220">
            <v>619376</v>
          </cell>
          <cell r="AA220">
            <v>644687</v>
          </cell>
          <cell r="AB220">
            <v>6272948</v>
          </cell>
        </row>
        <row r="221">
          <cell r="A221" t="str">
            <v>E07000204</v>
          </cell>
          <cell r="B221" t="str">
            <v>St Edmundsbury</v>
          </cell>
          <cell r="C221">
            <v>0</v>
          </cell>
          <cell r="D221">
            <v>0</v>
          </cell>
          <cell r="E221">
            <v>4</v>
          </cell>
          <cell r="F221">
            <v>7</v>
          </cell>
          <cell r="G221">
            <v>8</v>
          </cell>
          <cell r="H221">
            <v>13</v>
          </cell>
          <cell r="I221">
            <v>26</v>
          </cell>
          <cell r="J221">
            <v>14</v>
          </cell>
          <cell r="K221">
            <v>20</v>
          </cell>
          <cell r="L221">
            <v>21</v>
          </cell>
          <cell r="M221">
            <v>27</v>
          </cell>
          <cell r="N221">
            <v>20</v>
          </cell>
          <cell r="O221">
            <v>160</v>
          </cell>
          <cell r="P221">
            <v>0</v>
          </cell>
          <cell r="Q221">
            <v>0</v>
          </cell>
          <cell r="R221">
            <v>146196</v>
          </cell>
          <cell r="S221">
            <v>304994</v>
          </cell>
          <cell r="T221">
            <v>380596</v>
          </cell>
          <cell r="U221">
            <v>598490</v>
          </cell>
          <cell r="V221">
            <v>1205958</v>
          </cell>
          <cell r="W221">
            <v>663571</v>
          </cell>
          <cell r="X221">
            <v>1166368</v>
          </cell>
          <cell r="Y221">
            <v>1175187</v>
          </cell>
          <cell r="Z221">
            <v>1317011</v>
          </cell>
          <cell r="AA221">
            <v>938040</v>
          </cell>
          <cell r="AB221">
            <v>7896411</v>
          </cell>
        </row>
        <row r="222">
          <cell r="A222" t="str">
            <v>E07000205</v>
          </cell>
          <cell r="B222" t="str">
            <v>Suffolk Coastal</v>
          </cell>
          <cell r="C222">
            <v>2</v>
          </cell>
          <cell r="D222">
            <v>7</v>
          </cell>
          <cell r="E222">
            <v>2</v>
          </cell>
          <cell r="F222">
            <v>3</v>
          </cell>
          <cell r="G222">
            <v>4</v>
          </cell>
          <cell r="H222">
            <v>3</v>
          </cell>
          <cell r="I222">
            <v>6</v>
          </cell>
          <cell r="J222">
            <v>11</v>
          </cell>
          <cell r="K222">
            <v>13</v>
          </cell>
          <cell r="L222">
            <v>10</v>
          </cell>
          <cell r="M222">
            <v>15</v>
          </cell>
          <cell r="N222">
            <v>9</v>
          </cell>
          <cell r="O222">
            <v>85</v>
          </cell>
          <cell r="P222">
            <v>83400</v>
          </cell>
          <cell r="Q222">
            <v>224297</v>
          </cell>
          <cell r="R222">
            <v>61999</v>
          </cell>
          <cell r="S222">
            <v>128189</v>
          </cell>
          <cell r="T222">
            <v>213997</v>
          </cell>
          <cell r="U222">
            <v>159998</v>
          </cell>
          <cell r="V222">
            <v>315999</v>
          </cell>
          <cell r="W222">
            <v>558693</v>
          </cell>
          <cell r="X222">
            <v>640989</v>
          </cell>
          <cell r="Y222">
            <v>483092</v>
          </cell>
          <cell r="Z222">
            <v>671088</v>
          </cell>
          <cell r="AA222">
            <v>448092</v>
          </cell>
          <cell r="AB222">
            <v>3989833</v>
          </cell>
        </row>
        <row r="223">
          <cell r="A223" t="str">
            <v>E07000206</v>
          </cell>
          <cell r="B223" t="str">
            <v>Waveney</v>
          </cell>
          <cell r="C223">
            <v>0</v>
          </cell>
          <cell r="D223">
            <v>1</v>
          </cell>
          <cell r="E223">
            <v>0</v>
          </cell>
          <cell r="F223">
            <v>4</v>
          </cell>
          <cell r="G223">
            <v>6</v>
          </cell>
          <cell r="H223">
            <v>6</v>
          </cell>
          <cell r="I223">
            <v>6</v>
          </cell>
          <cell r="J223">
            <v>0</v>
          </cell>
          <cell r="K223">
            <v>8</v>
          </cell>
          <cell r="L223">
            <v>8</v>
          </cell>
          <cell r="M223">
            <v>15</v>
          </cell>
          <cell r="N223">
            <v>6</v>
          </cell>
          <cell r="O223">
            <v>60</v>
          </cell>
          <cell r="P223">
            <v>0</v>
          </cell>
          <cell r="Q223">
            <v>32500</v>
          </cell>
          <cell r="R223">
            <v>0</v>
          </cell>
          <cell r="S223">
            <v>153680</v>
          </cell>
          <cell r="T223">
            <v>237955</v>
          </cell>
          <cell r="U223">
            <v>189980</v>
          </cell>
          <cell r="V223">
            <v>256160</v>
          </cell>
          <cell r="W223">
            <v>0</v>
          </cell>
          <cell r="X223">
            <v>287046</v>
          </cell>
          <cell r="Y223">
            <v>308550</v>
          </cell>
          <cell r="Z223">
            <v>537493</v>
          </cell>
          <cell r="AA223">
            <v>211090</v>
          </cell>
          <cell r="AB223">
            <v>2214454</v>
          </cell>
        </row>
        <row r="224">
          <cell r="A224" t="str">
            <v>E07000207</v>
          </cell>
          <cell r="B224" t="str">
            <v>Elmbridge</v>
          </cell>
          <cell r="C224">
            <v>0</v>
          </cell>
          <cell r="D224">
            <v>0</v>
          </cell>
          <cell r="E224">
            <v>12</v>
          </cell>
          <cell r="F224">
            <v>2</v>
          </cell>
          <cell r="G224">
            <v>16</v>
          </cell>
          <cell r="H224">
            <v>0</v>
          </cell>
          <cell r="I224">
            <v>0</v>
          </cell>
          <cell r="J224">
            <v>1</v>
          </cell>
          <cell r="K224">
            <v>4</v>
          </cell>
          <cell r="L224">
            <v>0</v>
          </cell>
          <cell r="M224">
            <v>0</v>
          </cell>
          <cell r="N224">
            <v>0</v>
          </cell>
          <cell r="O224">
            <v>35</v>
          </cell>
          <cell r="P224">
            <v>0</v>
          </cell>
          <cell r="Q224">
            <v>0</v>
          </cell>
          <cell r="R224">
            <v>594390</v>
          </cell>
          <cell r="S224">
            <v>140000</v>
          </cell>
          <cell r="T224">
            <v>761185</v>
          </cell>
          <cell r="U224">
            <v>0</v>
          </cell>
          <cell r="V224">
            <v>0</v>
          </cell>
          <cell r="W224">
            <v>109990</v>
          </cell>
          <cell r="X224">
            <v>362600</v>
          </cell>
          <cell r="Y224">
            <v>0</v>
          </cell>
          <cell r="Z224">
            <v>0</v>
          </cell>
          <cell r="AA224">
            <v>0</v>
          </cell>
          <cell r="AB224">
            <v>1968165</v>
          </cell>
        </row>
        <row r="225">
          <cell r="A225" t="str">
            <v>E07000208</v>
          </cell>
          <cell r="B225" t="str">
            <v>Epsom and Ewell</v>
          </cell>
          <cell r="C225">
            <v>4</v>
          </cell>
          <cell r="D225">
            <v>9</v>
          </cell>
          <cell r="E225">
            <v>16</v>
          </cell>
          <cell r="F225">
            <v>3</v>
          </cell>
          <cell r="G225">
            <v>26</v>
          </cell>
          <cell r="H225">
            <v>8</v>
          </cell>
          <cell r="I225">
            <v>1</v>
          </cell>
          <cell r="J225">
            <v>1</v>
          </cell>
          <cell r="K225">
            <v>1</v>
          </cell>
          <cell r="L225">
            <v>6</v>
          </cell>
          <cell r="M225">
            <v>17</v>
          </cell>
          <cell r="N225">
            <v>2</v>
          </cell>
          <cell r="O225">
            <v>94</v>
          </cell>
          <cell r="P225">
            <v>279780</v>
          </cell>
          <cell r="Q225">
            <v>574960</v>
          </cell>
          <cell r="R225">
            <v>1312269</v>
          </cell>
          <cell r="S225">
            <v>187590</v>
          </cell>
          <cell r="T225">
            <v>1726233</v>
          </cell>
          <cell r="U225">
            <v>476530</v>
          </cell>
          <cell r="V225">
            <v>55000</v>
          </cell>
          <cell r="W225">
            <v>50000</v>
          </cell>
          <cell r="X225">
            <v>51000</v>
          </cell>
          <cell r="Y225">
            <v>629950</v>
          </cell>
          <cell r="Z225">
            <v>1193783</v>
          </cell>
          <cell r="AA225">
            <v>215980</v>
          </cell>
          <cell r="AB225">
            <v>6753075</v>
          </cell>
        </row>
        <row r="226">
          <cell r="A226" t="str">
            <v>E07000209</v>
          </cell>
          <cell r="B226" t="str">
            <v>Guildford</v>
          </cell>
          <cell r="C226">
            <v>0</v>
          </cell>
          <cell r="D226">
            <v>0</v>
          </cell>
          <cell r="E226">
            <v>0</v>
          </cell>
          <cell r="F226">
            <v>0</v>
          </cell>
          <cell r="G226">
            <v>0</v>
          </cell>
          <cell r="H226">
            <v>1</v>
          </cell>
          <cell r="I226">
            <v>0</v>
          </cell>
          <cell r="J226">
            <v>0</v>
          </cell>
          <cell r="K226">
            <v>4</v>
          </cell>
          <cell r="L226">
            <v>6</v>
          </cell>
          <cell r="M226">
            <v>12</v>
          </cell>
          <cell r="N226">
            <v>15</v>
          </cell>
          <cell r="O226">
            <v>38</v>
          </cell>
          <cell r="P226">
            <v>0</v>
          </cell>
          <cell r="Q226">
            <v>0</v>
          </cell>
          <cell r="R226">
            <v>0</v>
          </cell>
          <cell r="S226">
            <v>0</v>
          </cell>
          <cell r="T226">
            <v>0</v>
          </cell>
          <cell r="U226">
            <v>99000</v>
          </cell>
          <cell r="V226">
            <v>0</v>
          </cell>
          <cell r="W226">
            <v>0</v>
          </cell>
          <cell r="X226">
            <v>304900</v>
          </cell>
          <cell r="Y226">
            <v>376500</v>
          </cell>
          <cell r="Z226">
            <v>937999</v>
          </cell>
          <cell r="AA226">
            <v>1131399</v>
          </cell>
          <cell r="AB226">
            <v>2849798</v>
          </cell>
        </row>
        <row r="227">
          <cell r="A227" t="str">
            <v>E07000210</v>
          </cell>
          <cell r="B227" t="str">
            <v>Mole Valley</v>
          </cell>
          <cell r="C227">
            <v>0</v>
          </cell>
          <cell r="D227">
            <v>0</v>
          </cell>
          <cell r="E227">
            <v>0</v>
          </cell>
          <cell r="F227">
            <v>1</v>
          </cell>
          <cell r="G227">
            <v>1</v>
          </cell>
          <cell r="H227">
            <v>1</v>
          </cell>
          <cell r="I227">
            <v>2</v>
          </cell>
          <cell r="J227">
            <v>1</v>
          </cell>
          <cell r="K227">
            <v>2</v>
          </cell>
          <cell r="L227">
            <v>2</v>
          </cell>
          <cell r="M227">
            <v>1</v>
          </cell>
          <cell r="N227">
            <v>1</v>
          </cell>
          <cell r="O227">
            <v>12</v>
          </cell>
          <cell r="P227">
            <v>0</v>
          </cell>
          <cell r="Q227">
            <v>0</v>
          </cell>
          <cell r="R227">
            <v>0</v>
          </cell>
          <cell r="S227">
            <v>79990</v>
          </cell>
          <cell r="T227">
            <v>74390</v>
          </cell>
          <cell r="U227">
            <v>76590</v>
          </cell>
          <cell r="V227">
            <v>173980</v>
          </cell>
          <cell r="W227">
            <v>94800</v>
          </cell>
          <cell r="X227">
            <v>210980</v>
          </cell>
          <cell r="Y227">
            <v>216250</v>
          </cell>
          <cell r="Z227">
            <v>119000</v>
          </cell>
          <cell r="AA227">
            <v>73000</v>
          </cell>
          <cell r="AB227">
            <v>1118980</v>
          </cell>
        </row>
        <row r="228">
          <cell r="A228" t="str">
            <v>E07000211</v>
          </cell>
          <cell r="B228" t="str">
            <v>Reigate and Banstead</v>
          </cell>
          <cell r="C228">
            <v>5</v>
          </cell>
          <cell r="D228">
            <v>13</v>
          </cell>
          <cell r="E228">
            <v>42</v>
          </cell>
          <cell r="F228">
            <v>19</v>
          </cell>
          <cell r="G228">
            <v>45</v>
          </cell>
          <cell r="H228">
            <v>14</v>
          </cell>
          <cell r="I228">
            <v>13</v>
          </cell>
          <cell r="J228">
            <v>8</v>
          </cell>
          <cell r="K228">
            <v>10</v>
          </cell>
          <cell r="L228">
            <v>9</v>
          </cell>
          <cell r="M228">
            <v>23</v>
          </cell>
          <cell r="N228">
            <v>6</v>
          </cell>
          <cell r="O228">
            <v>207</v>
          </cell>
          <cell r="P228">
            <v>370598</v>
          </cell>
          <cell r="Q228">
            <v>830781</v>
          </cell>
          <cell r="R228">
            <v>2788015</v>
          </cell>
          <cell r="S228">
            <v>1196572</v>
          </cell>
          <cell r="T228">
            <v>2748002</v>
          </cell>
          <cell r="U228">
            <v>1201831</v>
          </cell>
          <cell r="V228">
            <v>1117933</v>
          </cell>
          <cell r="W228">
            <v>656968</v>
          </cell>
          <cell r="X228">
            <v>928888</v>
          </cell>
          <cell r="Y228">
            <v>795789</v>
          </cell>
          <cell r="Z228">
            <v>2048298</v>
          </cell>
          <cell r="AA228">
            <v>551996</v>
          </cell>
          <cell r="AB228">
            <v>15235671</v>
          </cell>
        </row>
        <row r="229">
          <cell r="A229" t="str">
            <v>E07000212</v>
          </cell>
          <cell r="B229" t="str">
            <v>Runnymede</v>
          </cell>
          <cell r="C229">
            <v>0</v>
          </cell>
          <cell r="D229">
            <v>6</v>
          </cell>
          <cell r="E229">
            <v>10</v>
          </cell>
          <cell r="F229">
            <v>8</v>
          </cell>
          <cell r="G229">
            <v>13</v>
          </cell>
          <cell r="H229">
            <v>0</v>
          </cell>
          <cell r="I229">
            <v>0</v>
          </cell>
          <cell r="J229">
            <v>1</v>
          </cell>
          <cell r="K229">
            <v>0</v>
          </cell>
          <cell r="L229">
            <v>4</v>
          </cell>
          <cell r="M229">
            <v>7</v>
          </cell>
          <cell r="N229">
            <v>5</v>
          </cell>
          <cell r="O229">
            <v>54</v>
          </cell>
          <cell r="P229">
            <v>0</v>
          </cell>
          <cell r="Q229">
            <v>301100</v>
          </cell>
          <cell r="R229">
            <v>662030</v>
          </cell>
          <cell r="S229">
            <v>614397</v>
          </cell>
          <cell r="T229">
            <v>910671</v>
          </cell>
          <cell r="U229">
            <v>0</v>
          </cell>
          <cell r="V229">
            <v>0</v>
          </cell>
          <cell r="W229">
            <v>77000</v>
          </cell>
          <cell r="X229">
            <v>0</v>
          </cell>
          <cell r="Y229">
            <v>280000</v>
          </cell>
          <cell r="Z229">
            <v>552000</v>
          </cell>
          <cell r="AA229">
            <v>344490</v>
          </cell>
          <cell r="AB229">
            <v>3741688</v>
          </cell>
        </row>
        <row r="230">
          <cell r="A230" t="str">
            <v>E07000213</v>
          </cell>
          <cell r="B230" t="str">
            <v>Spelthorne</v>
          </cell>
          <cell r="C230">
            <v>0</v>
          </cell>
          <cell r="D230">
            <v>0</v>
          </cell>
          <cell r="E230">
            <v>10</v>
          </cell>
          <cell r="F230">
            <v>0</v>
          </cell>
          <cell r="G230">
            <v>17</v>
          </cell>
          <cell r="H230">
            <v>13</v>
          </cell>
          <cell r="I230">
            <v>18</v>
          </cell>
          <cell r="J230">
            <v>6</v>
          </cell>
          <cell r="K230">
            <v>4</v>
          </cell>
          <cell r="L230">
            <v>2</v>
          </cell>
          <cell r="M230">
            <v>2</v>
          </cell>
          <cell r="N230">
            <v>11</v>
          </cell>
          <cell r="O230">
            <v>83</v>
          </cell>
          <cell r="P230">
            <v>0</v>
          </cell>
          <cell r="Q230">
            <v>0</v>
          </cell>
          <cell r="R230">
            <v>520755</v>
          </cell>
          <cell r="S230">
            <v>0</v>
          </cell>
          <cell r="T230">
            <v>764942</v>
          </cell>
          <cell r="U230">
            <v>618372</v>
          </cell>
          <cell r="V230">
            <v>931090</v>
          </cell>
          <cell r="W230">
            <v>318183</v>
          </cell>
          <cell r="X230">
            <v>377200</v>
          </cell>
          <cell r="Y230">
            <v>127000</v>
          </cell>
          <cell r="Z230">
            <v>198490</v>
          </cell>
          <cell r="AA230">
            <v>859900</v>
          </cell>
          <cell r="AB230">
            <v>4715932</v>
          </cell>
        </row>
        <row r="231">
          <cell r="A231" t="str">
            <v>E07000214</v>
          </cell>
          <cell r="B231" t="str">
            <v>Surrey Heath</v>
          </cell>
          <cell r="C231">
            <v>5</v>
          </cell>
          <cell r="D231">
            <v>5</v>
          </cell>
          <cell r="E231">
            <v>13</v>
          </cell>
          <cell r="F231">
            <v>2</v>
          </cell>
          <cell r="G231">
            <v>5</v>
          </cell>
          <cell r="H231">
            <v>0</v>
          </cell>
          <cell r="I231">
            <v>0</v>
          </cell>
          <cell r="J231">
            <v>4</v>
          </cell>
          <cell r="K231">
            <v>8</v>
          </cell>
          <cell r="L231">
            <v>6</v>
          </cell>
          <cell r="M231">
            <v>6</v>
          </cell>
          <cell r="N231">
            <v>11</v>
          </cell>
          <cell r="O231">
            <v>65</v>
          </cell>
          <cell r="P231">
            <v>353388</v>
          </cell>
          <cell r="Q231">
            <v>411989</v>
          </cell>
          <cell r="R231">
            <v>963948</v>
          </cell>
          <cell r="S231">
            <v>126990</v>
          </cell>
          <cell r="T231">
            <v>346970</v>
          </cell>
          <cell r="U231">
            <v>0</v>
          </cell>
          <cell r="V231">
            <v>0</v>
          </cell>
          <cell r="W231">
            <v>240000</v>
          </cell>
          <cell r="X231">
            <v>372890</v>
          </cell>
          <cell r="Y231">
            <v>321590</v>
          </cell>
          <cell r="Z231">
            <v>349070</v>
          </cell>
          <cell r="AA231">
            <v>608750</v>
          </cell>
          <cell r="AB231">
            <v>4095585</v>
          </cell>
        </row>
        <row r="232">
          <cell r="A232" t="str">
            <v>E07000215</v>
          </cell>
          <cell r="B232" t="str">
            <v>Tandridge</v>
          </cell>
          <cell r="C232">
            <v>0</v>
          </cell>
          <cell r="D232">
            <v>1</v>
          </cell>
          <cell r="E232">
            <v>9</v>
          </cell>
          <cell r="F232">
            <v>11</v>
          </cell>
          <cell r="G232">
            <v>10</v>
          </cell>
          <cell r="H232">
            <v>0</v>
          </cell>
          <cell r="I232">
            <v>2</v>
          </cell>
          <cell r="J232">
            <v>1</v>
          </cell>
          <cell r="K232">
            <v>5</v>
          </cell>
          <cell r="L232">
            <v>2</v>
          </cell>
          <cell r="M232">
            <v>9</v>
          </cell>
          <cell r="N232">
            <v>13</v>
          </cell>
          <cell r="O232">
            <v>63</v>
          </cell>
          <cell r="P232">
            <v>0</v>
          </cell>
          <cell r="Q232">
            <v>65800</v>
          </cell>
          <cell r="R232">
            <v>557400</v>
          </cell>
          <cell r="S232">
            <v>793500</v>
          </cell>
          <cell r="T232">
            <v>791400</v>
          </cell>
          <cell r="U232">
            <v>0</v>
          </cell>
          <cell r="V232">
            <v>155398</v>
          </cell>
          <cell r="W232">
            <v>95999</v>
          </cell>
          <cell r="X232">
            <v>415888</v>
          </cell>
          <cell r="Y232">
            <v>174989</v>
          </cell>
          <cell r="Z232">
            <v>761995</v>
          </cell>
          <cell r="AA232">
            <v>840498</v>
          </cell>
          <cell r="AB232">
            <v>4652867</v>
          </cell>
        </row>
        <row r="233">
          <cell r="A233" t="str">
            <v>E07000216</v>
          </cell>
          <cell r="B233" t="str">
            <v>Waverley</v>
          </cell>
          <cell r="C233">
            <v>0</v>
          </cell>
          <cell r="D233">
            <v>0</v>
          </cell>
          <cell r="E233">
            <v>17</v>
          </cell>
          <cell r="F233">
            <v>8</v>
          </cell>
          <cell r="G233">
            <v>10</v>
          </cell>
          <cell r="H233">
            <v>2</v>
          </cell>
          <cell r="I233">
            <v>4</v>
          </cell>
          <cell r="J233">
            <v>4</v>
          </cell>
          <cell r="K233">
            <v>14</v>
          </cell>
          <cell r="L233">
            <v>7</v>
          </cell>
          <cell r="M233">
            <v>14</v>
          </cell>
          <cell r="N233">
            <v>1</v>
          </cell>
          <cell r="O233">
            <v>81</v>
          </cell>
          <cell r="P233">
            <v>0</v>
          </cell>
          <cell r="Q233">
            <v>0</v>
          </cell>
          <cell r="R233">
            <v>1336774</v>
          </cell>
          <cell r="S233">
            <v>625736</v>
          </cell>
          <cell r="T233">
            <v>996488</v>
          </cell>
          <cell r="U233">
            <v>187791</v>
          </cell>
          <cell r="V233">
            <v>457799</v>
          </cell>
          <cell r="W233">
            <v>307700</v>
          </cell>
          <cell r="X233">
            <v>1306695</v>
          </cell>
          <cell r="Y233">
            <v>463990</v>
          </cell>
          <cell r="Z233">
            <v>1252845</v>
          </cell>
          <cell r="AA233">
            <v>74000</v>
          </cell>
          <cell r="AB233">
            <v>7009818</v>
          </cell>
        </row>
        <row r="234">
          <cell r="A234" t="str">
            <v>E07000217</v>
          </cell>
          <cell r="B234" t="str">
            <v>Woking</v>
          </cell>
          <cell r="C234">
            <v>16</v>
          </cell>
          <cell r="D234">
            <v>21</v>
          </cell>
          <cell r="E234">
            <v>22</v>
          </cell>
          <cell r="F234">
            <v>19</v>
          </cell>
          <cell r="G234">
            <v>2</v>
          </cell>
          <cell r="H234">
            <v>1</v>
          </cell>
          <cell r="I234">
            <v>3</v>
          </cell>
          <cell r="J234">
            <v>1</v>
          </cell>
          <cell r="K234">
            <v>17</v>
          </cell>
          <cell r="L234">
            <v>23</v>
          </cell>
          <cell r="M234">
            <v>19</v>
          </cell>
          <cell r="N234">
            <v>16</v>
          </cell>
          <cell r="O234">
            <v>160</v>
          </cell>
          <cell r="P234">
            <v>757099</v>
          </cell>
          <cell r="Q234">
            <v>979300</v>
          </cell>
          <cell r="R234">
            <v>1220000</v>
          </cell>
          <cell r="S234">
            <v>992800</v>
          </cell>
          <cell r="T234">
            <v>185999</v>
          </cell>
          <cell r="U234">
            <v>96000</v>
          </cell>
          <cell r="V234">
            <v>267990</v>
          </cell>
          <cell r="W234">
            <v>73000</v>
          </cell>
          <cell r="X234">
            <v>1423548</v>
          </cell>
          <cell r="Y234">
            <v>1791260</v>
          </cell>
          <cell r="Z234">
            <v>1542944</v>
          </cell>
          <cell r="AA234">
            <v>1285083</v>
          </cell>
          <cell r="AB234">
            <v>10615023</v>
          </cell>
        </row>
        <row r="235">
          <cell r="A235" t="str">
            <v>E07000218</v>
          </cell>
          <cell r="B235" t="str">
            <v>North Warwickshire</v>
          </cell>
          <cell r="C235">
            <v>0</v>
          </cell>
          <cell r="D235">
            <v>0</v>
          </cell>
          <cell r="E235">
            <v>0</v>
          </cell>
          <cell r="F235">
            <v>3</v>
          </cell>
          <cell r="G235">
            <v>3</v>
          </cell>
          <cell r="H235">
            <v>16</v>
          </cell>
          <cell r="I235">
            <v>11</v>
          </cell>
          <cell r="J235">
            <v>6</v>
          </cell>
          <cell r="K235">
            <v>9</v>
          </cell>
          <cell r="L235">
            <v>13</v>
          </cell>
          <cell r="M235">
            <v>12</v>
          </cell>
          <cell r="N235">
            <v>6</v>
          </cell>
          <cell r="O235">
            <v>79</v>
          </cell>
          <cell r="P235">
            <v>0</v>
          </cell>
          <cell r="Q235">
            <v>0</v>
          </cell>
          <cell r="R235">
            <v>0</v>
          </cell>
          <cell r="S235">
            <v>124600</v>
          </cell>
          <cell r="T235">
            <v>123999</v>
          </cell>
          <cell r="U235">
            <v>672233</v>
          </cell>
          <cell r="V235">
            <v>497984</v>
          </cell>
          <cell r="W235">
            <v>316368</v>
          </cell>
          <cell r="X235">
            <v>429693</v>
          </cell>
          <cell r="Y235">
            <v>583590</v>
          </cell>
          <cell r="Z235">
            <v>535795</v>
          </cell>
          <cell r="AA235">
            <v>280199</v>
          </cell>
          <cell r="AB235">
            <v>3564461</v>
          </cell>
        </row>
        <row r="236">
          <cell r="A236" t="str">
            <v>E07000219</v>
          </cell>
          <cell r="B236" t="str">
            <v>Nuneaton and Bedworth</v>
          </cell>
          <cell r="C236">
            <v>12</v>
          </cell>
          <cell r="D236">
            <v>18</v>
          </cell>
          <cell r="E236">
            <v>16</v>
          </cell>
          <cell r="F236">
            <v>14</v>
          </cell>
          <cell r="G236">
            <v>39</v>
          </cell>
          <cell r="H236">
            <v>23</v>
          </cell>
          <cell r="I236">
            <v>20</v>
          </cell>
          <cell r="J236">
            <v>16</v>
          </cell>
          <cell r="K236">
            <v>33</v>
          </cell>
          <cell r="L236">
            <v>13</v>
          </cell>
          <cell r="M236">
            <v>33</v>
          </cell>
          <cell r="N236">
            <v>22</v>
          </cell>
          <cell r="O236">
            <v>259</v>
          </cell>
          <cell r="P236">
            <v>318895</v>
          </cell>
          <cell r="Q236">
            <v>533492</v>
          </cell>
          <cell r="R236">
            <v>550366</v>
          </cell>
          <cell r="S236">
            <v>497496</v>
          </cell>
          <cell r="T236">
            <v>1185987</v>
          </cell>
          <cell r="U236">
            <v>736454</v>
          </cell>
          <cell r="V236">
            <v>681786</v>
          </cell>
          <cell r="W236">
            <v>572157</v>
          </cell>
          <cell r="X236">
            <v>1252215</v>
          </cell>
          <cell r="Y236">
            <v>577040</v>
          </cell>
          <cell r="Z236">
            <v>1450643</v>
          </cell>
          <cell r="AA236">
            <v>911088</v>
          </cell>
          <cell r="AB236">
            <v>9267619</v>
          </cell>
        </row>
        <row r="237">
          <cell r="A237" t="str">
            <v>E07000220</v>
          </cell>
          <cell r="B237" t="str">
            <v>Rugby</v>
          </cell>
          <cell r="C237">
            <v>14</v>
          </cell>
          <cell r="D237">
            <v>19</v>
          </cell>
          <cell r="E237">
            <v>40</v>
          </cell>
          <cell r="F237">
            <v>19</v>
          </cell>
          <cell r="G237">
            <v>40</v>
          </cell>
          <cell r="H237">
            <v>19</v>
          </cell>
          <cell r="I237">
            <v>35</v>
          </cell>
          <cell r="J237">
            <v>18</v>
          </cell>
          <cell r="K237">
            <v>45</v>
          </cell>
          <cell r="L237">
            <v>13</v>
          </cell>
          <cell r="M237">
            <v>35</v>
          </cell>
          <cell r="N237">
            <v>25</v>
          </cell>
          <cell r="O237">
            <v>322</v>
          </cell>
          <cell r="P237">
            <v>564997</v>
          </cell>
          <cell r="Q237">
            <v>802099</v>
          </cell>
          <cell r="R237">
            <v>1552783</v>
          </cell>
          <cell r="S237">
            <v>913290</v>
          </cell>
          <cell r="T237">
            <v>1843518</v>
          </cell>
          <cell r="U237">
            <v>886678</v>
          </cell>
          <cell r="V237">
            <v>1627666</v>
          </cell>
          <cell r="W237">
            <v>929190</v>
          </cell>
          <cell r="X237">
            <v>2359824</v>
          </cell>
          <cell r="Y237">
            <v>627470</v>
          </cell>
          <cell r="Z237">
            <v>1695831</v>
          </cell>
          <cell r="AA237">
            <v>1271951</v>
          </cell>
          <cell r="AB237">
            <v>15075297</v>
          </cell>
        </row>
        <row r="238">
          <cell r="A238" t="str">
            <v>E07000221</v>
          </cell>
          <cell r="B238" t="str">
            <v>Stratford-on-Avon</v>
          </cell>
          <cell r="C238">
            <v>2</v>
          </cell>
          <cell r="D238">
            <v>4</v>
          </cell>
          <cell r="E238">
            <v>8</v>
          </cell>
          <cell r="F238">
            <v>12</v>
          </cell>
          <cell r="G238">
            <v>26</v>
          </cell>
          <cell r="H238">
            <v>16</v>
          </cell>
          <cell r="I238">
            <v>40</v>
          </cell>
          <cell r="J238">
            <v>18</v>
          </cell>
          <cell r="K238">
            <v>37</v>
          </cell>
          <cell r="L238">
            <v>33</v>
          </cell>
          <cell r="M238">
            <v>52</v>
          </cell>
          <cell r="N238">
            <v>29</v>
          </cell>
          <cell r="O238">
            <v>277</v>
          </cell>
          <cell r="P238">
            <v>99980</v>
          </cell>
          <cell r="Q238">
            <v>235997</v>
          </cell>
          <cell r="R238">
            <v>400565</v>
          </cell>
          <cell r="S238">
            <v>608274</v>
          </cell>
          <cell r="T238">
            <v>1254625</v>
          </cell>
          <cell r="U238">
            <v>1030646</v>
          </cell>
          <cell r="V238">
            <v>1882309</v>
          </cell>
          <cell r="W238">
            <v>932583</v>
          </cell>
          <cell r="X238">
            <v>2044991</v>
          </cell>
          <cell r="Y238">
            <v>1880089</v>
          </cell>
          <cell r="Z238">
            <v>3099788</v>
          </cell>
          <cell r="AA238">
            <v>1824960</v>
          </cell>
          <cell r="AB238">
            <v>15294807</v>
          </cell>
        </row>
        <row r="239">
          <cell r="A239" t="str">
            <v>E07000222</v>
          </cell>
          <cell r="B239" t="str">
            <v>Warwick</v>
          </cell>
          <cell r="C239">
            <v>0</v>
          </cell>
          <cell r="D239">
            <v>1</v>
          </cell>
          <cell r="E239">
            <v>5</v>
          </cell>
          <cell r="F239">
            <v>8</v>
          </cell>
          <cell r="G239">
            <v>5</v>
          </cell>
          <cell r="H239">
            <v>9</v>
          </cell>
          <cell r="I239">
            <v>15</v>
          </cell>
          <cell r="J239">
            <v>9</v>
          </cell>
          <cell r="K239">
            <v>16</v>
          </cell>
          <cell r="L239">
            <v>25</v>
          </cell>
          <cell r="M239">
            <v>27</v>
          </cell>
          <cell r="N239">
            <v>18</v>
          </cell>
          <cell r="O239">
            <v>138</v>
          </cell>
          <cell r="P239">
            <v>0</v>
          </cell>
          <cell r="Q239">
            <v>28999</v>
          </cell>
          <cell r="R239">
            <v>375195</v>
          </cell>
          <cell r="S239">
            <v>593052</v>
          </cell>
          <cell r="T239">
            <v>379663</v>
          </cell>
          <cell r="U239">
            <v>761785</v>
          </cell>
          <cell r="V239">
            <v>1186196</v>
          </cell>
          <cell r="W239">
            <v>647815</v>
          </cell>
          <cell r="X239">
            <v>1087185</v>
          </cell>
          <cell r="Y239">
            <v>1432839</v>
          </cell>
          <cell r="Z239">
            <v>1870397</v>
          </cell>
          <cell r="AA239">
            <v>1114861</v>
          </cell>
          <cell r="AB239">
            <v>9477987</v>
          </cell>
        </row>
        <row r="240">
          <cell r="A240" t="str">
            <v>E07000223</v>
          </cell>
          <cell r="B240" t="str">
            <v>Adur</v>
          </cell>
          <cell r="C240">
            <v>0</v>
          </cell>
          <cell r="D240">
            <v>7</v>
          </cell>
          <cell r="E240">
            <v>17</v>
          </cell>
          <cell r="F240">
            <v>3</v>
          </cell>
          <cell r="G240">
            <v>3</v>
          </cell>
          <cell r="H240">
            <v>0</v>
          </cell>
          <cell r="I240">
            <v>4</v>
          </cell>
          <cell r="J240">
            <v>1</v>
          </cell>
          <cell r="K240">
            <v>0</v>
          </cell>
          <cell r="L240">
            <v>0</v>
          </cell>
          <cell r="M240">
            <v>0</v>
          </cell>
          <cell r="N240">
            <v>0</v>
          </cell>
          <cell r="O240">
            <v>35</v>
          </cell>
          <cell r="P240">
            <v>0</v>
          </cell>
          <cell r="Q240">
            <v>372090</v>
          </cell>
          <cell r="R240">
            <v>744940</v>
          </cell>
          <cell r="S240">
            <v>137970</v>
          </cell>
          <cell r="T240">
            <v>146980</v>
          </cell>
          <cell r="U240">
            <v>0</v>
          </cell>
          <cell r="V240">
            <v>224960</v>
          </cell>
          <cell r="W240">
            <v>79990</v>
          </cell>
          <cell r="X240">
            <v>0</v>
          </cell>
          <cell r="Y240">
            <v>0</v>
          </cell>
          <cell r="Z240">
            <v>0</v>
          </cell>
          <cell r="AA240">
            <v>0</v>
          </cell>
          <cell r="AB240">
            <v>1706930</v>
          </cell>
        </row>
        <row r="241">
          <cell r="A241" t="str">
            <v>E07000224</v>
          </cell>
          <cell r="B241" t="str">
            <v>Arun</v>
          </cell>
          <cell r="C241">
            <v>5</v>
          </cell>
          <cell r="D241">
            <v>14</v>
          </cell>
          <cell r="E241">
            <v>30</v>
          </cell>
          <cell r="F241">
            <v>18</v>
          </cell>
          <cell r="G241">
            <v>27</v>
          </cell>
          <cell r="H241">
            <v>23</v>
          </cell>
          <cell r="I241">
            <v>36</v>
          </cell>
          <cell r="J241">
            <v>26</v>
          </cell>
          <cell r="K241">
            <v>36</v>
          </cell>
          <cell r="L241">
            <v>26</v>
          </cell>
          <cell r="M241">
            <v>40</v>
          </cell>
          <cell r="N241">
            <v>33</v>
          </cell>
          <cell r="O241">
            <v>314</v>
          </cell>
          <cell r="P241">
            <v>222400</v>
          </cell>
          <cell r="Q241">
            <v>630400</v>
          </cell>
          <cell r="R241">
            <v>1281755</v>
          </cell>
          <cell r="S241">
            <v>853689</v>
          </cell>
          <cell r="T241">
            <v>1343786</v>
          </cell>
          <cell r="U241">
            <v>1146657</v>
          </cell>
          <cell r="V241">
            <v>1661232</v>
          </cell>
          <cell r="W241">
            <v>1249679</v>
          </cell>
          <cell r="X241">
            <v>1875948</v>
          </cell>
          <cell r="Y241">
            <v>1503747</v>
          </cell>
          <cell r="Z241">
            <v>2213179</v>
          </cell>
          <cell r="AA241">
            <v>1926664</v>
          </cell>
          <cell r="AB241">
            <v>15909136</v>
          </cell>
        </row>
        <row r="242">
          <cell r="A242" t="str">
            <v>E07000225</v>
          </cell>
          <cell r="B242" t="str">
            <v>Chichester</v>
          </cell>
          <cell r="C242">
            <v>2</v>
          </cell>
          <cell r="D242">
            <v>3</v>
          </cell>
          <cell r="E242">
            <v>8</v>
          </cell>
          <cell r="F242">
            <v>3</v>
          </cell>
          <cell r="G242">
            <v>7</v>
          </cell>
          <cell r="H242">
            <v>4</v>
          </cell>
          <cell r="I242">
            <v>4</v>
          </cell>
          <cell r="J242">
            <v>1</v>
          </cell>
          <cell r="K242">
            <v>9</v>
          </cell>
          <cell r="L242">
            <v>5</v>
          </cell>
          <cell r="M242">
            <v>11</v>
          </cell>
          <cell r="N242">
            <v>11</v>
          </cell>
          <cell r="O242">
            <v>68</v>
          </cell>
          <cell r="P242">
            <v>100000</v>
          </cell>
          <cell r="Q242">
            <v>172000</v>
          </cell>
          <cell r="R242">
            <v>445900</v>
          </cell>
          <cell r="S242">
            <v>206200</v>
          </cell>
          <cell r="T242">
            <v>405699</v>
          </cell>
          <cell r="U242">
            <v>302399</v>
          </cell>
          <cell r="V242">
            <v>283780</v>
          </cell>
          <cell r="W242">
            <v>50000</v>
          </cell>
          <cell r="X242">
            <v>552912</v>
          </cell>
          <cell r="Y242">
            <v>274000</v>
          </cell>
          <cell r="Z242">
            <v>621754</v>
          </cell>
          <cell r="AA242">
            <v>659149</v>
          </cell>
          <cell r="AB242">
            <v>4073793</v>
          </cell>
        </row>
        <row r="243">
          <cell r="A243" t="str">
            <v>E07000226</v>
          </cell>
          <cell r="B243" t="str">
            <v>Crawley</v>
          </cell>
          <cell r="C243">
            <v>1</v>
          </cell>
          <cell r="D243">
            <v>3</v>
          </cell>
          <cell r="E243">
            <v>8</v>
          </cell>
          <cell r="F243">
            <v>14</v>
          </cell>
          <cell r="G243">
            <v>9</v>
          </cell>
          <cell r="H243">
            <v>13</v>
          </cell>
          <cell r="I243">
            <v>10</v>
          </cell>
          <cell r="J243">
            <v>7</v>
          </cell>
          <cell r="K243">
            <v>23</v>
          </cell>
          <cell r="L243">
            <v>13</v>
          </cell>
          <cell r="M243">
            <v>31</v>
          </cell>
          <cell r="N243">
            <v>1</v>
          </cell>
          <cell r="O243">
            <v>133</v>
          </cell>
          <cell r="P243">
            <v>80999</v>
          </cell>
          <cell r="Q243">
            <v>242799</v>
          </cell>
          <cell r="R243">
            <v>508794</v>
          </cell>
          <cell r="S243">
            <v>651198</v>
          </cell>
          <cell r="T243">
            <v>659192</v>
          </cell>
          <cell r="U243">
            <v>971698</v>
          </cell>
          <cell r="V243">
            <v>596997</v>
          </cell>
          <cell r="W243">
            <v>400250</v>
          </cell>
          <cell r="X243">
            <v>1327569</v>
          </cell>
          <cell r="Y243">
            <v>782889</v>
          </cell>
          <cell r="Z243">
            <v>2079819</v>
          </cell>
          <cell r="AA243">
            <v>83990</v>
          </cell>
          <cell r="AB243">
            <v>8386194</v>
          </cell>
        </row>
        <row r="244">
          <cell r="A244" t="str">
            <v>E07000227</v>
          </cell>
          <cell r="B244" t="str">
            <v>Horsham</v>
          </cell>
          <cell r="C244">
            <v>7</v>
          </cell>
          <cell r="D244">
            <v>23</v>
          </cell>
          <cell r="E244">
            <v>40</v>
          </cell>
          <cell r="F244">
            <v>47</v>
          </cell>
          <cell r="G244">
            <v>50</v>
          </cell>
          <cell r="H244">
            <v>58</v>
          </cell>
          <cell r="I244">
            <v>45</v>
          </cell>
          <cell r="J244">
            <v>28</v>
          </cell>
          <cell r="K244">
            <v>66</v>
          </cell>
          <cell r="L244">
            <v>44</v>
          </cell>
          <cell r="M244">
            <v>63</v>
          </cell>
          <cell r="N244">
            <v>46</v>
          </cell>
          <cell r="O244">
            <v>517</v>
          </cell>
          <cell r="P244">
            <v>382959</v>
          </cell>
          <cell r="Q244">
            <v>1490816</v>
          </cell>
          <cell r="R244">
            <v>2789814</v>
          </cell>
          <cell r="S244">
            <v>3239185</v>
          </cell>
          <cell r="T244">
            <v>3387633</v>
          </cell>
          <cell r="U244">
            <v>4056091</v>
          </cell>
          <cell r="V244">
            <v>3055923</v>
          </cell>
          <cell r="W244">
            <v>2039014</v>
          </cell>
          <cell r="X244">
            <v>4764619</v>
          </cell>
          <cell r="Y244">
            <v>3569613</v>
          </cell>
          <cell r="Z244">
            <v>4550458</v>
          </cell>
          <cell r="AA244">
            <v>3215384</v>
          </cell>
          <cell r="AB244">
            <v>36541509</v>
          </cell>
        </row>
        <row r="245">
          <cell r="A245" t="str">
            <v>E07000228</v>
          </cell>
          <cell r="B245" t="str">
            <v>Mid Sussex</v>
          </cell>
          <cell r="C245">
            <v>13</v>
          </cell>
          <cell r="D245">
            <v>11</v>
          </cell>
          <cell r="E245">
            <v>42</v>
          </cell>
          <cell r="F245">
            <v>27</v>
          </cell>
          <cell r="G245">
            <v>40</v>
          </cell>
          <cell r="H245">
            <v>33</v>
          </cell>
          <cell r="I245">
            <v>39</v>
          </cell>
          <cell r="J245">
            <v>27</v>
          </cell>
          <cell r="K245">
            <v>61</v>
          </cell>
          <cell r="L245">
            <v>26</v>
          </cell>
          <cell r="M245">
            <v>45</v>
          </cell>
          <cell r="N245">
            <v>29</v>
          </cell>
          <cell r="O245">
            <v>393</v>
          </cell>
          <cell r="P245">
            <v>726318</v>
          </cell>
          <cell r="Q245">
            <v>732912</v>
          </cell>
          <cell r="R245">
            <v>3005254</v>
          </cell>
          <cell r="S245">
            <v>2397263</v>
          </cell>
          <cell r="T245">
            <v>2819270</v>
          </cell>
          <cell r="U245">
            <v>2455094</v>
          </cell>
          <cell r="V245">
            <v>2666322</v>
          </cell>
          <cell r="W245">
            <v>1945578</v>
          </cell>
          <cell r="X245">
            <v>4166400</v>
          </cell>
          <cell r="Y245">
            <v>2084168</v>
          </cell>
          <cell r="Z245">
            <v>3213504</v>
          </cell>
          <cell r="AA245">
            <v>2029080</v>
          </cell>
          <cell r="AB245">
            <v>28241163</v>
          </cell>
        </row>
        <row r="246">
          <cell r="A246" t="str">
            <v>E07000229</v>
          </cell>
          <cell r="B246" t="str">
            <v>Worthing</v>
          </cell>
          <cell r="C246">
            <v>2</v>
          </cell>
          <cell r="D246">
            <v>0</v>
          </cell>
          <cell r="E246">
            <v>5</v>
          </cell>
          <cell r="F246">
            <v>13</v>
          </cell>
          <cell r="G246">
            <v>39</v>
          </cell>
          <cell r="H246">
            <v>5</v>
          </cell>
          <cell r="I246">
            <v>16</v>
          </cell>
          <cell r="J246">
            <v>16</v>
          </cell>
          <cell r="K246">
            <v>24</v>
          </cell>
          <cell r="L246">
            <v>10</v>
          </cell>
          <cell r="M246">
            <v>18</v>
          </cell>
          <cell r="N246">
            <v>25</v>
          </cell>
          <cell r="O246">
            <v>173</v>
          </cell>
          <cell r="P246">
            <v>74998</v>
          </cell>
          <cell r="Q246">
            <v>0</v>
          </cell>
          <cell r="R246">
            <v>342995</v>
          </cell>
          <cell r="S246">
            <v>728219</v>
          </cell>
          <cell r="T246">
            <v>2166312</v>
          </cell>
          <cell r="U246">
            <v>316988</v>
          </cell>
          <cell r="V246">
            <v>871588</v>
          </cell>
          <cell r="W246">
            <v>828391</v>
          </cell>
          <cell r="X246">
            <v>1478386</v>
          </cell>
          <cell r="Y246">
            <v>614094</v>
          </cell>
          <cell r="Z246">
            <v>1038588</v>
          </cell>
          <cell r="AA246">
            <v>1164427</v>
          </cell>
          <cell r="AB246">
            <v>9624986</v>
          </cell>
        </row>
        <row r="247">
          <cell r="A247" t="str">
            <v>E07000234</v>
          </cell>
          <cell r="B247" t="str">
            <v>Bromsgrove</v>
          </cell>
          <cell r="C247">
            <v>1</v>
          </cell>
          <cell r="D247">
            <v>6</v>
          </cell>
          <cell r="E247">
            <v>24</v>
          </cell>
          <cell r="F247">
            <v>10</v>
          </cell>
          <cell r="G247">
            <v>19</v>
          </cell>
          <cell r="H247">
            <v>21</v>
          </cell>
          <cell r="I247">
            <v>16</v>
          </cell>
          <cell r="J247">
            <v>16</v>
          </cell>
          <cell r="K247">
            <v>23</v>
          </cell>
          <cell r="L247">
            <v>17</v>
          </cell>
          <cell r="M247">
            <v>16</v>
          </cell>
          <cell r="N247">
            <v>15</v>
          </cell>
          <cell r="O247">
            <v>184</v>
          </cell>
          <cell r="P247">
            <v>56400</v>
          </cell>
          <cell r="Q247">
            <v>294497</v>
          </cell>
          <cell r="R247">
            <v>997868</v>
          </cell>
          <cell r="S247">
            <v>470292</v>
          </cell>
          <cell r="T247">
            <v>1093774</v>
          </cell>
          <cell r="U247">
            <v>1019972</v>
          </cell>
          <cell r="V247">
            <v>852186</v>
          </cell>
          <cell r="W247">
            <v>840594</v>
          </cell>
          <cell r="X247">
            <v>1129379</v>
          </cell>
          <cell r="Y247">
            <v>1148789</v>
          </cell>
          <cell r="Z247">
            <v>888485</v>
          </cell>
          <cell r="AA247">
            <v>1023899</v>
          </cell>
          <cell r="AB247">
            <v>9816135</v>
          </cell>
        </row>
        <row r="248">
          <cell r="A248" t="str">
            <v>E07000235</v>
          </cell>
          <cell r="B248" t="str">
            <v>Malvern Hills</v>
          </cell>
          <cell r="C248">
            <v>3</v>
          </cell>
          <cell r="D248">
            <v>0</v>
          </cell>
          <cell r="E248">
            <v>2</v>
          </cell>
          <cell r="F248">
            <v>2</v>
          </cell>
          <cell r="G248">
            <v>11</v>
          </cell>
          <cell r="H248">
            <v>1</v>
          </cell>
          <cell r="I248">
            <v>1</v>
          </cell>
          <cell r="J248">
            <v>0</v>
          </cell>
          <cell r="K248">
            <v>9</v>
          </cell>
          <cell r="L248">
            <v>9</v>
          </cell>
          <cell r="M248">
            <v>11</v>
          </cell>
          <cell r="N248">
            <v>6</v>
          </cell>
          <cell r="O248">
            <v>55</v>
          </cell>
          <cell r="P248">
            <v>94597</v>
          </cell>
          <cell r="Q248">
            <v>0</v>
          </cell>
          <cell r="R248">
            <v>86798</v>
          </cell>
          <cell r="S248">
            <v>122399</v>
          </cell>
          <cell r="T248">
            <v>514192</v>
          </cell>
          <cell r="U248">
            <v>68000</v>
          </cell>
          <cell r="V248">
            <v>72500</v>
          </cell>
          <cell r="W248">
            <v>0</v>
          </cell>
          <cell r="X248">
            <v>564083</v>
          </cell>
          <cell r="Y248">
            <v>706783</v>
          </cell>
          <cell r="Z248">
            <v>691194</v>
          </cell>
          <cell r="AA248">
            <v>349997</v>
          </cell>
          <cell r="AB248">
            <v>3270543</v>
          </cell>
        </row>
        <row r="249">
          <cell r="A249" t="str">
            <v>E07000236</v>
          </cell>
          <cell r="B249" t="str">
            <v>Redditch</v>
          </cell>
          <cell r="C249">
            <v>4</v>
          </cell>
          <cell r="D249">
            <v>2</v>
          </cell>
          <cell r="E249">
            <v>11</v>
          </cell>
          <cell r="F249">
            <v>5</v>
          </cell>
          <cell r="G249">
            <v>17</v>
          </cell>
          <cell r="H249">
            <v>24</v>
          </cell>
          <cell r="I249">
            <v>28</v>
          </cell>
          <cell r="J249">
            <v>11</v>
          </cell>
          <cell r="K249">
            <v>16</v>
          </cell>
          <cell r="L249">
            <v>21</v>
          </cell>
          <cell r="M249">
            <v>10</v>
          </cell>
          <cell r="N249">
            <v>10</v>
          </cell>
          <cell r="O249">
            <v>159</v>
          </cell>
          <cell r="P249">
            <v>170196</v>
          </cell>
          <cell r="Q249">
            <v>71198</v>
          </cell>
          <cell r="R249">
            <v>443989</v>
          </cell>
          <cell r="S249">
            <v>234795</v>
          </cell>
          <cell r="T249">
            <v>699185</v>
          </cell>
          <cell r="U249">
            <v>990782</v>
          </cell>
          <cell r="V249">
            <v>1177582</v>
          </cell>
          <cell r="W249">
            <v>409391</v>
          </cell>
          <cell r="X249">
            <v>671019</v>
          </cell>
          <cell r="Y249">
            <v>828380</v>
          </cell>
          <cell r="Z249">
            <v>441691</v>
          </cell>
          <cell r="AA249">
            <v>498343</v>
          </cell>
          <cell r="AB249">
            <v>6636551</v>
          </cell>
        </row>
        <row r="250">
          <cell r="A250" t="str">
            <v>E07000237</v>
          </cell>
          <cell r="B250" t="str">
            <v>Worcester</v>
          </cell>
          <cell r="C250">
            <v>7</v>
          </cell>
          <cell r="D250">
            <v>7</v>
          </cell>
          <cell r="E250">
            <v>9</v>
          </cell>
          <cell r="F250">
            <v>15</v>
          </cell>
          <cell r="G250">
            <v>26</v>
          </cell>
          <cell r="H250">
            <v>25</v>
          </cell>
          <cell r="I250">
            <v>31</v>
          </cell>
          <cell r="J250">
            <v>21</v>
          </cell>
          <cell r="K250">
            <v>59</v>
          </cell>
          <cell r="L250">
            <v>30</v>
          </cell>
          <cell r="M250">
            <v>41</v>
          </cell>
          <cell r="N250">
            <v>30</v>
          </cell>
          <cell r="O250">
            <v>301</v>
          </cell>
          <cell r="P250">
            <v>295996</v>
          </cell>
          <cell r="Q250">
            <v>242378</v>
          </cell>
          <cell r="R250">
            <v>405496</v>
          </cell>
          <cell r="S250">
            <v>584549</v>
          </cell>
          <cell r="T250">
            <v>1037342</v>
          </cell>
          <cell r="U250">
            <v>1073043</v>
          </cell>
          <cell r="V250">
            <v>1410425</v>
          </cell>
          <cell r="W250">
            <v>1107548</v>
          </cell>
          <cell r="X250">
            <v>2745120</v>
          </cell>
          <cell r="Y250">
            <v>1495993</v>
          </cell>
          <cell r="Z250">
            <v>1923062</v>
          </cell>
          <cell r="AA250">
            <v>1173730</v>
          </cell>
          <cell r="AB250">
            <v>13494682</v>
          </cell>
        </row>
        <row r="251">
          <cell r="A251" t="str">
            <v>E07000238</v>
          </cell>
          <cell r="B251" t="str">
            <v>Wychavon</v>
          </cell>
          <cell r="C251">
            <v>9</v>
          </cell>
          <cell r="D251">
            <v>11</v>
          </cell>
          <cell r="E251">
            <v>39</v>
          </cell>
          <cell r="F251">
            <v>26</v>
          </cell>
          <cell r="G251">
            <v>44</v>
          </cell>
          <cell r="H251">
            <v>25</v>
          </cell>
          <cell r="I251">
            <v>44</v>
          </cell>
          <cell r="J251">
            <v>25</v>
          </cell>
          <cell r="K251">
            <v>43</v>
          </cell>
          <cell r="L251">
            <v>36</v>
          </cell>
          <cell r="M251">
            <v>61</v>
          </cell>
          <cell r="N251">
            <v>29</v>
          </cell>
          <cell r="O251">
            <v>392</v>
          </cell>
          <cell r="P251">
            <v>361924</v>
          </cell>
          <cell r="Q251">
            <v>409295</v>
          </cell>
          <cell r="R251">
            <v>1644681</v>
          </cell>
          <cell r="S251">
            <v>1202978</v>
          </cell>
          <cell r="T251">
            <v>2015666</v>
          </cell>
          <cell r="U251">
            <v>1186154</v>
          </cell>
          <cell r="V251">
            <v>2034266</v>
          </cell>
          <cell r="W251">
            <v>1150866</v>
          </cell>
          <cell r="X251">
            <v>1901217</v>
          </cell>
          <cell r="Y251">
            <v>1722974</v>
          </cell>
          <cell r="Z251">
            <v>3106504</v>
          </cell>
          <cell r="AA251">
            <v>1346173</v>
          </cell>
          <cell r="AB251">
            <v>18082698</v>
          </cell>
        </row>
        <row r="252">
          <cell r="A252" t="str">
            <v>E07000239</v>
          </cell>
          <cell r="B252" t="str">
            <v>Wyre Forest</v>
          </cell>
          <cell r="C252">
            <v>4</v>
          </cell>
          <cell r="D252">
            <v>6</v>
          </cell>
          <cell r="E252">
            <v>13</v>
          </cell>
          <cell r="F252">
            <v>18</v>
          </cell>
          <cell r="G252">
            <v>21</v>
          </cell>
          <cell r="H252">
            <v>10</v>
          </cell>
          <cell r="I252">
            <v>19</v>
          </cell>
          <cell r="J252">
            <v>10</v>
          </cell>
          <cell r="K252">
            <v>17</v>
          </cell>
          <cell r="L252">
            <v>23</v>
          </cell>
          <cell r="M252">
            <v>16</v>
          </cell>
          <cell r="N252">
            <v>5</v>
          </cell>
          <cell r="O252">
            <v>162</v>
          </cell>
          <cell r="P252">
            <v>130697</v>
          </cell>
          <cell r="Q252">
            <v>240878</v>
          </cell>
          <cell r="R252">
            <v>573457</v>
          </cell>
          <cell r="S252">
            <v>697320</v>
          </cell>
          <cell r="T252">
            <v>1022880</v>
          </cell>
          <cell r="U252">
            <v>353562</v>
          </cell>
          <cell r="V252">
            <v>740596</v>
          </cell>
          <cell r="W252">
            <v>475565</v>
          </cell>
          <cell r="X252">
            <v>623435</v>
          </cell>
          <cell r="Y252">
            <v>822334</v>
          </cell>
          <cell r="Z252">
            <v>648040</v>
          </cell>
          <cell r="AA252">
            <v>166689</v>
          </cell>
          <cell r="AB252">
            <v>6495453</v>
          </cell>
        </row>
        <row r="253">
          <cell r="A253" t="str">
            <v>E07000240</v>
          </cell>
          <cell r="B253" t="str">
            <v>St Albans</v>
          </cell>
          <cell r="C253">
            <v>6</v>
          </cell>
          <cell r="D253">
            <v>0</v>
          </cell>
          <cell r="E253">
            <v>16</v>
          </cell>
          <cell r="F253">
            <v>11</v>
          </cell>
          <cell r="G253">
            <v>5</v>
          </cell>
          <cell r="H253">
            <v>1</v>
          </cell>
          <cell r="I253">
            <v>0</v>
          </cell>
          <cell r="J253">
            <v>3</v>
          </cell>
          <cell r="K253">
            <v>1</v>
          </cell>
          <cell r="L253">
            <v>0</v>
          </cell>
          <cell r="M253">
            <v>0</v>
          </cell>
          <cell r="N253">
            <v>1</v>
          </cell>
          <cell r="O253">
            <v>44</v>
          </cell>
          <cell r="P253">
            <v>325950</v>
          </cell>
          <cell r="Q253">
            <v>0</v>
          </cell>
          <cell r="R253">
            <v>1111290</v>
          </cell>
          <cell r="S253">
            <v>445798</v>
          </cell>
          <cell r="T253">
            <v>315487</v>
          </cell>
          <cell r="U253">
            <v>64999</v>
          </cell>
          <cell r="V253">
            <v>0</v>
          </cell>
          <cell r="W253">
            <v>205000</v>
          </cell>
          <cell r="X253">
            <v>36000</v>
          </cell>
          <cell r="Y253">
            <v>0</v>
          </cell>
          <cell r="Z253">
            <v>0</v>
          </cell>
          <cell r="AA253">
            <v>63800</v>
          </cell>
          <cell r="AB253">
            <v>2568324</v>
          </cell>
        </row>
        <row r="254">
          <cell r="A254" t="str">
            <v>E07000241</v>
          </cell>
          <cell r="B254" t="str">
            <v>Welwyn Hatfield</v>
          </cell>
          <cell r="C254">
            <v>2</v>
          </cell>
          <cell r="D254">
            <v>6</v>
          </cell>
          <cell r="E254">
            <v>11</v>
          </cell>
          <cell r="F254">
            <v>28</v>
          </cell>
          <cell r="G254">
            <v>18</v>
          </cell>
          <cell r="H254">
            <v>12</v>
          </cell>
          <cell r="I254">
            <v>29</v>
          </cell>
          <cell r="J254">
            <v>16</v>
          </cell>
          <cell r="K254">
            <v>13</v>
          </cell>
          <cell r="L254">
            <v>13</v>
          </cell>
          <cell r="M254">
            <v>31</v>
          </cell>
          <cell r="N254">
            <v>4</v>
          </cell>
          <cell r="O254">
            <v>183</v>
          </cell>
          <cell r="P254">
            <v>107990</v>
          </cell>
          <cell r="Q254">
            <v>361060</v>
          </cell>
          <cell r="R254">
            <v>423960</v>
          </cell>
          <cell r="S254">
            <v>1114830</v>
          </cell>
          <cell r="T254">
            <v>941070</v>
          </cell>
          <cell r="U254">
            <v>661480</v>
          </cell>
          <cell r="V254">
            <v>1593690</v>
          </cell>
          <cell r="W254">
            <v>1020604</v>
          </cell>
          <cell r="X254">
            <v>991900</v>
          </cell>
          <cell r="Y254">
            <v>1020873</v>
          </cell>
          <cell r="Z254">
            <v>1591140</v>
          </cell>
          <cell r="AA254">
            <v>257980</v>
          </cell>
          <cell r="AB254">
            <v>10086577</v>
          </cell>
        </row>
        <row r="255">
          <cell r="A255" t="str">
            <v>E07000242</v>
          </cell>
          <cell r="B255" t="str">
            <v>East Hertfordshire</v>
          </cell>
          <cell r="C255">
            <v>7</v>
          </cell>
          <cell r="D255">
            <v>8</v>
          </cell>
          <cell r="E255">
            <v>22</v>
          </cell>
          <cell r="F255">
            <v>12</v>
          </cell>
          <cell r="G255">
            <v>32</v>
          </cell>
          <cell r="H255">
            <v>9</v>
          </cell>
          <cell r="I255">
            <v>16</v>
          </cell>
          <cell r="J255">
            <v>19</v>
          </cell>
          <cell r="K255">
            <v>31</v>
          </cell>
          <cell r="L255">
            <v>9</v>
          </cell>
          <cell r="M255">
            <v>26</v>
          </cell>
          <cell r="N255">
            <v>14</v>
          </cell>
          <cell r="O255">
            <v>205</v>
          </cell>
          <cell r="P255">
            <v>403490</v>
          </cell>
          <cell r="Q255">
            <v>566000</v>
          </cell>
          <cell r="R255">
            <v>1242580</v>
          </cell>
          <cell r="S255">
            <v>868870</v>
          </cell>
          <cell r="T255">
            <v>2042236</v>
          </cell>
          <cell r="U255">
            <v>565530</v>
          </cell>
          <cell r="V255">
            <v>853490</v>
          </cell>
          <cell r="W255">
            <v>1135615</v>
          </cell>
          <cell r="X255">
            <v>1834110</v>
          </cell>
          <cell r="Y255">
            <v>664770</v>
          </cell>
          <cell r="Z255">
            <v>1886390</v>
          </cell>
          <cell r="AA255">
            <v>907328</v>
          </cell>
          <cell r="AB255">
            <v>12970409</v>
          </cell>
        </row>
        <row r="256">
          <cell r="A256" t="str">
            <v>E07000243</v>
          </cell>
          <cell r="B256" t="str">
            <v>Stevenage</v>
          </cell>
          <cell r="C256">
            <v>0</v>
          </cell>
          <cell r="D256">
            <v>2</v>
          </cell>
          <cell r="E256">
            <v>12</v>
          </cell>
          <cell r="F256">
            <v>9</v>
          </cell>
          <cell r="G256">
            <v>3</v>
          </cell>
          <cell r="H256">
            <v>3</v>
          </cell>
          <cell r="I256">
            <v>13</v>
          </cell>
          <cell r="J256">
            <v>19</v>
          </cell>
          <cell r="K256">
            <v>36</v>
          </cell>
          <cell r="L256">
            <v>14</v>
          </cell>
          <cell r="M256">
            <v>5</v>
          </cell>
          <cell r="N256">
            <v>9</v>
          </cell>
          <cell r="O256">
            <v>125</v>
          </cell>
          <cell r="P256">
            <v>0</v>
          </cell>
          <cell r="Q256">
            <v>104999</v>
          </cell>
          <cell r="R256">
            <v>491394</v>
          </cell>
          <cell r="S256">
            <v>411197</v>
          </cell>
          <cell r="T256">
            <v>157979</v>
          </cell>
          <cell r="U256">
            <v>167925</v>
          </cell>
          <cell r="V256">
            <v>751760</v>
          </cell>
          <cell r="W256">
            <v>844192</v>
          </cell>
          <cell r="X256">
            <v>1545872</v>
          </cell>
          <cell r="Y256">
            <v>848893</v>
          </cell>
          <cell r="Z256">
            <v>316869</v>
          </cell>
          <cell r="AA256">
            <v>445137</v>
          </cell>
          <cell r="AB256">
            <v>6086217</v>
          </cell>
        </row>
        <row r="257">
          <cell r="A257" t="str">
            <v>E08000001</v>
          </cell>
          <cell r="B257" t="str">
            <v>Bolton</v>
          </cell>
          <cell r="C257">
            <v>10</v>
          </cell>
          <cell r="D257">
            <v>9</v>
          </cell>
          <cell r="E257">
            <v>21</v>
          </cell>
          <cell r="F257">
            <v>27</v>
          </cell>
          <cell r="G257">
            <v>28</v>
          </cell>
          <cell r="H257">
            <v>13</v>
          </cell>
          <cell r="I257">
            <v>19</v>
          </cell>
          <cell r="J257">
            <v>7</v>
          </cell>
          <cell r="K257">
            <v>25</v>
          </cell>
          <cell r="L257">
            <v>19</v>
          </cell>
          <cell r="M257">
            <v>37</v>
          </cell>
          <cell r="N257">
            <v>21</v>
          </cell>
          <cell r="O257">
            <v>236</v>
          </cell>
          <cell r="P257">
            <v>292446</v>
          </cell>
          <cell r="Q257">
            <v>277217</v>
          </cell>
          <cell r="R257">
            <v>641447</v>
          </cell>
          <cell r="S257">
            <v>945302</v>
          </cell>
          <cell r="T257">
            <v>891893</v>
          </cell>
          <cell r="U257">
            <v>452907</v>
          </cell>
          <cell r="V257">
            <v>677712</v>
          </cell>
          <cell r="W257">
            <v>238419</v>
          </cell>
          <cell r="X257">
            <v>933378</v>
          </cell>
          <cell r="Y257">
            <v>732433</v>
          </cell>
          <cell r="Z257">
            <v>1360857</v>
          </cell>
          <cell r="AA257">
            <v>797483</v>
          </cell>
          <cell r="AB257">
            <v>8241494</v>
          </cell>
        </row>
        <row r="258">
          <cell r="A258" t="str">
            <v>E08000002</v>
          </cell>
          <cell r="B258" t="str">
            <v>Bury</v>
          </cell>
          <cell r="C258">
            <v>5</v>
          </cell>
          <cell r="D258">
            <v>12</v>
          </cell>
          <cell r="E258">
            <v>22</v>
          </cell>
          <cell r="F258">
            <v>11</v>
          </cell>
          <cell r="G258">
            <v>23</v>
          </cell>
          <cell r="H258">
            <v>15</v>
          </cell>
          <cell r="I258">
            <v>26</v>
          </cell>
          <cell r="J258">
            <v>14</v>
          </cell>
          <cell r="K258">
            <v>39</v>
          </cell>
          <cell r="L258">
            <v>21</v>
          </cell>
          <cell r="M258">
            <v>34</v>
          </cell>
          <cell r="N258">
            <v>25</v>
          </cell>
          <cell r="O258">
            <v>247</v>
          </cell>
          <cell r="P258">
            <v>121299</v>
          </cell>
          <cell r="Q258">
            <v>322063</v>
          </cell>
          <cell r="R258">
            <v>655649</v>
          </cell>
          <cell r="S258">
            <v>330327</v>
          </cell>
          <cell r="T258">
            <v>694653</v>
          </cell>
          <cell r="U258">
            <v>488768</v>
          </cell>
          <cell r="V258">
            <v>904845</v>
          </cell>
          <cell r="W258">
            <v>502788</v>
          </cell>
          <cell r="X258">
            <v>1306902</v>
          </cell>
          <cell r="Y258">
            <v>820262</v>
          </cell>
          <cell r="Z258">
            <v>1250150</v>
          </cell>
          <cell r="AA258">
            <v>1125681</v>
          </cell>
          <cell r="AB258">
            <v>8523387</v>
          </cell>
        </row>
        <row r="259">
          <cell r="A259" t="str">
            <v>E08000003</v>
          </cell>
          <cell r="B259" t="str">
            <v>Manchester</v>
          </cell>
          <cell r="C259">
            <v>20</v>
          </cell>
          <cell r="D259">
            <v>62</v>
          </cell>
          <cell r="E259">
            <v>89</v>
          </cell>
          <cell r="F259">
            <v>71</v>
          </cell>
          <cell r="G259">
            <v>61</v>
          </cell>
          <cell r="H259">
            <v>59</v>
          </cell>
          <cell r="I259">
            <v>81</v>
          </cell>
          <cell r="J259">
            <v>72</v>
          </cell>
          <cell r="K259">
            <v>84</v>
          </cell>
          <cell r="L259">
            <v>107</v>
          </cell>
          <cell r="M259">
            <v>99</v>
          </cell>
          <cell r="N259">
            <v>86</v>
          </cell>
          <cell r="O259">
            <v>891</v>
          </cell>
          <cell r="P259">
            <v>524182</v>
          </cell>
          <cell r="Q259">
            <v>1724619</v>
          </cell>
          <cell r="R259">
            <v>2491219</v>
          </cell>
          <cell r="S259">
            <v>1928251</v>
          </cell>
          <cell r="T259">
            <v>1792732</v>
          </cell>
          <cell r="U259">
            <v>1877270</v>
          </cell>
          <cell r="V259">
            <v>2383730</v>
          </cell>
          <cell r="W259">
            <v>2100059</v>
          </cell>
          <cell r="X259">
            <v>2630667</v>
          </cell>
          <cell r="Y259">
            <v>3446580</v>
          </cell>
          <cell r="Z259">
            <v>3233952</v>
          </cell>
          <cell r="AA259">
            <v>2920005</v>
          </cell>
          <cell r="AB259">
            <v>27053266</v>
          </cell>
        </row>
        <row r="260">
          <cell r="A260" t="str">
            <v>E08000004</v>
          </cell>
          <cell r="B260" t="str">
            <v>Oldham</v>
          </cell>
          <cell r="C260">
            <v>2</v>
          </cell>
          <cell r="D260">
            <v>17</v>
          </cell>
          <cell r="E260">
            <v>19</v>
          </cell>
          <cell r="F260">
            <v>32</v>
          </cell>
          <cell r="G260">
            <v>20</v>
          </cell>
          <cell r="H260">
            <v>16</v>
          </cell>
          <cell r="I260">
            <v>33</v>
          </cell>
          <cell r="J260">
            <v>49</v>
          </cell>
          <cell r="K260">
            <v>12</v>
          </cell>
          <cell r="L260">
            <v>31</v>
          </cell>
          <cell r="M260">
            <v>20</v>
          </cell>
          <cell r="N260">
            <v>14</v>
          </cell>
          <cell r="O260">
            <v>265</v>
          </cell>
          <cell r="P260">
            <v>48398</v>
          </cell>
          <cell r="Q260">
            <v>482363</v>
          </cell>
          <cell r="R260">
            <v>563269</v>
          </cell>
          <cell r="S260">
            <v>845770</v>
          </cell>
          <cell r="T260">
            <v>504059</v>
          </cell>
          <cell r="U260">
            <v>407568</v>
          </cell>
          <cell r="V260">
            <v>1063052</v>
          </cell>
          <cell r="W260">
            <v>1286541</v>
          </cell>
          <cell r="X260">
            <v>376926</v>
          </cell>
          <cell r="Y260">
            <v>1184551</v>
          </cell>
          <cell r="Z260">
            <v>713592</v>
          </cell>
          <cell r="AA260">
            <v>462413</v>
          </cell>
          <cell r="AB260">
            <v>7938502</v>
          </cell>
        </row>
        <row r="261">
          <cell r="A261" t="str">
            <v>E08000005</v>
          </cell>
          <cell r="B261" t="str">
            <v>Rochdale</v>
          </cell>
          <cell r="C261">
            <v>16</v>
          </cell>
          <cell r="D261">
            <v>23</v>
          </cell>
          <cell r="E261">
            <v>39</v>
          </cell>
          <cell r="F261">
            <v>23</v>
          </cell>
          <cell r="G261">
            <v>49</v>
          </cell>
          <cell r="H261">
            <v>32</v>
          </cell>
          <cell r="I261">
            <v>40</v>
          </cell>
          <cell r="J261">
            <v>30</v>
          </cell>
          <cell r="K261">
            <v>55</v>
          </cell>
          <cell r="L261">
            <v>62</v>
          </cell>
          <cell r="M261">
            <v>84</v>
          </cell>
          <cell r="N261">
            <v>53</v>
          </cell>
          <cell r="O261">
            <v>506</v>
          </cell>
          <cell r="P261">
            <v>573781</v>
          </cell>
          <cell r="Q261">
            <v>644965</v>
          </cell>
          <cell r="R261">
            <v>1217392</v>
          </cell>
          <cell r="S261">
            <v>756134</v>
          </cell>
          <cell r="T261">
            <v>1658708</v>
          </cell>
          <cell r="U261">
            <v>1032462</v>
          </cell>
          <cell r="V261">
            <v>1293358</v>
          </cell>
          <cell r="W261">
            <v>910493</v>
          </cell>
          <cell r="X261">
            <v>1715478</v>
          </cell>
          <cell r="Y261">
            <v>1994127</v>
          </cell>
          <cell r="Z261">
            <v>2586334</v>
          </cell>
          <cell r="AA261">
            <v>1525668</v>
          </cell>
          <cell r="AB261">
            <v>15908900</v>
          </cell>
        </row>
        <row r="262">
          <cell r="A262" t="str">
            <v>E08000006</v>
          </cell>
          <cell r="B262" t="str">
            <v>Salford</v>
          </cell>
          <cell r="C262">
            <v>22</v>
          </cell>
          <cell r="D262">
            <v>16</v>
          </cell>
          <cell r="E262">
            <v>37</v>
          </cell>
          <cell r="F262">
            <v>22</v>
          </cell>
          <cell r="G262">
            <v>58</v>
          </cell>
          <cell r="H262">
            <v>45</v>
          </cell>
          <cell r="I262">
            <v>60</v>
          </cell>
          <cell r="J262">
            <v>38</v>
          </cell>
          <cell r="K262">
            <v>45</v>
          </cell>
          <cell r="L262">
            <v>42</v>
          </cell>
          <cell r="M262">
            <v>47</v>
          </cell>
          <cell r="N262">
            <v>54</v>
          </cell>
          <cell r="O262">
            <v>486</v>
          </cell>
          <cell r="P262">
            <v>687348</v>
          </cell>
          <cell r="Q262">
            <v>497574</v>
          </cell>
          <cell r="R262">
            <v>1306760</v>
          </cell>
          <cell r="S262">
            <v>733724</v>
          </cell>
          <cell r="T262">
            <v>2090782</v>
          </cell>
          <cell r="U262">
            <v>1472827</v>
          </cell>
          <cell r="V262">
            <v>1991479</v>
          </cell>
          <cell r="W262">
            <v>1227343</v>
          </cell>
          <cell r="X262">
            <v>1473492</v>
          </cell>
          <cell r="Y262">
            <v>1477030</v>
          </cell>
          <cell r="Z262">
            <v>1650063</v>
          </cell>
          <cell r="AA262">
            <v>2154244</v>
          </cell>
          <cell r="AB262">
            <v>16762666</v>
          </cell>
        </row>
        <row r="263">
          <cell r="A263" t="str">
            <v>E08000007</v>
          </cell>
          <cell r="B263" t="str">
            <v>Stockport</v>
          </cell>
          <cell r="C263">
            <v>2</v>
          </cell>
          <cell r="D263">
            <v>4</v>
          </cell>
          <cell r="E263">
            <v>5</v>
          </cell>
          <cell r="F263">
            <v>6</v>
          </cell>
          <cell r="G263">
            <v>5</v>
          </cell>
          <cell r="H263">
            <v>5</v>
          </cell>
          <cell r="I263">
            <v>10</v>
          </cell>
          <cell r="J263">
            <v>9</v>
          </cell>
          <cell r="K263">
            <v>6</v>
          </cell>
          <cell r="L263">
            <v>10</v>
          </cell>
          <cell r="M263">
            <v>22</v>
          </cell>
          <cell r="N263">
            <v>31</v>
          </cell>
          <cell r="O263">
            <v>115</v>
          </cell>
          <cell r="P263">
            <v>98000</v>
          </cell>
          <cell r="Q263">
            <v>216480</v>
          </cell>
          <cell r="R263">
            <v>257350</v>
          </cell>
          <cell r="S263">
            <v>404318</v>
          </cell>
          <cell r="T263">
            <v>316387</v>
          </cell>
          <cell r="U263">
            <v>328677</v>
          </cell>
          <cell r="V263">
            <v>625355</v>
          </cell>
          <cell r="W263">
            <v>516595</v>
          </cell>
          <cell r="X263">
            <v>340595</v>
          </cell>
          <cell r="Y263">
            <v>457844</v>
          </cell>
          <cell r="Z263">
            <v>1230281</v>
          </cell>
          <cell r="AA263">
            <v>1726006</v>
          </cell>
          <cell r="AB263">
            <v>6517888</v>
          </cell>
        </row>
        <row r="264">
          <cell r="A264" t="str">
            <v>E08000008</v>
          </cell>
          <cell r="B264" t="str">
            <v>Tameside</v>
          </cell>
          <cell r="C264">
            <v>7</v>
          </cell>
          <cell r="D264">
            <v>14</v>
          </cell>
          <cell r="E264">
            <v>17</v>
          </cell>
          <cell r="F264">
            <v>21</v>
          </cell>
          <cell r="G264">
            <v>31</v>
          </cell>
          <cell r="H264">
            <v>20</v>
          </cell>
          <cell r="I264">
            <v>39</v>
          </cell>
          <cell r="J264">
            <v>36</v>
          </cell>
          <cell r="K264">
            <v>59</v>
          </cell>
          <cell r="L264">
            <v>57</v>
          </cell>
          <cell r="M264">
            <v>59</v>
          </cell>
          <cell r="N264">
            <v>42</v>
          </cell>
          <cell r="O264">
            <v>402</v>
          </cell>
          <cell r="P264">
            <v>151297</v>
          </cell>
          <cell r="Q264">
            <v>457550</v>
          </cell>
          <cell r="R264">
            <v>594398</v>
          </cell>
          <cell r="S264">
            <v>695146</v>
          </cell>
          <cell r="T264">
            <v>902021</v>
          </cell>
          <cell r="U264">
            <v>633639</v>
          </cell>
          <cell r="V264">
            <v>1323997</v>
          </cell>
          <cell r="W264">
            <v>1278931</v>
          </cell>
          <cell r="X264">
            <v>1906854</v>
          </cell>
          <cell r="Y264">
            <v>1876785</v>
          </cell>
          <cell r="Z264">
            <v>1905266</v>
          </cell>
          <cell r="AA264">
            <v>1663951</v>
          </cell>
          <cell r="AB264">
            <v>13389835</v>
          </cell>
        </row>
        <row r="265">
          <cell r="A265" t="str">
            <v>E08000009</v>
          </cell>
          <cell r="B265" t="str">
            <v>Trafford</v>
          </cell>
          <cell r="C265">
            <v>1</v>
          </cell>
          <cell r="D265">
            <v>5</v>
          </cell>
          <cell r="E265">
            <v>12</v>
          </cell>
          <cell r="F265">
            <v>12</v>
          </cell>
          <cell r="G265">
            <v>11</v>
          </cell>
          <cell r="H265">
            <v>3</v>
          </cell>
          <cell r="I265">
            <v>1</v>
          </cell>
          <cell r="J265">
            <v>9</v>
          </cell>
          <cell r="K265">
            <v>13</v>
          </cell>
          <cell r="L265">
            <v>18</v>
          </cell>
          <cell r="M265">
            <v>15</v>
          </cell>
          <cell r="N265">
            <v>9</v>
          </cell>
          <cell r="O265">
            <v>109</v>
          </cell>
          <cell r="P265">
            <v>49199</v>
          </cell>
          <cell r="Q265">
            <v>238399</v>
          </cell>
          <cell r="R265">
            <v>537086</v>
          </cell>
          <cell r="S265">
            <v>732171</v>
          </cell>
          <cell r="T265">
            <v>734789</v>
          </cell>
          <cell r="U265">
            <v>183803</v>
          </cell>
          <cell r="V265">
            <v>90399</v>
          </cell>
          <cell r="W265">
            <v>338082</v>
          </cell>
          <cell r="X265">
            <v>440856</v>
          </cell>
          <cell r="Y265">
            <v>788386</v>
          </cell>
          <cell r="Z265">
            <v>647117</v>
          </cell>
          <cell r="AA265">
            <v>454080</v>
          </cell>
          <cell r="AB265">
            <v>5234367</v>
          </cell>
        </row>
        <row r="266">
          <cell r="A266" t="str">
            <v>E08000010</v>
          </cell>
          <cell r="B266" t="str">
            <v>Wigan</v>
          </cell>
          <cell r="C266">
            <v>15</v>
          </cell>
          <cell r="D266">
            <v>18</v>
          </cell>
          <cell r="E266">
            <v>55</v>
          </cell>
          <cell r="F266">
            <v>31</v>
          </cell>
          <cell r="G266">
            <v>39</v>
          </cell>
          <cell r="H266">
            <v>29</v>
          </cell>
          <cell r="I266">
            <v>29</v>
          </cell>
          <cell r="J266">
            <v>36</v>
          </cell>
          <cell r="K266">
            <v>60</v>
          </cell>
          <cell r="L266">
            <v>35</v>
          </cell>
          <cell r="M266">
            <v>82</v>
          </cell>
          <cell r="N266">
            <v>27</v>
          </cell>
          <cell r="O266">
            <v>456</v>
          </cell>
          <cell r="P266">
            <v>582779</v>
          </cell>
          <cell r="Q266">
            <v>609007</v>
          </cell>
          <cell r="R266">
            <v>2084639</v>
          </cell>
          <cell r="S266">
            <v>1034165</v>
          </cell>
          <cell r="T266">
            <v>1306858</v>
          </cell>
          <cell r="U266">
            <v>886406</v>
          </cell>
          <cell r="V266">
            <v>1036356</v>
          </cell>
          <cell r="W266">
            <v>1330011</v>
          </cell>
          <cell r="X266">
            <v>2331294</v>
          </cell>
          <cell r="Y266">
            <v>1391583</v>
          </cell>
          <cell r="Z266">
            <v>2982759</v>
          </cell>
          <cell r="AA266">
            <v>1186121</v>
          </cell>
          <cell r="AB266">
            <v>16761978</v>
          </cell>
        </row>
        <row r="267">
          <cell r="A267" t="str">
            <v>E08000011</v>
          </cell>
          <cell r="B267" t="str">
            <v>Knowsley</v>
          </cell>
          <cell r="C267">
            <v>17</v>
          </cell>
          <cell r="D267">
            <v>26</v>
          </cell>
          <cell r="E267">
            <v>28</v>
          </cell>
          <cell r="F267">
            <v>33</v>
          </cell>
          <cell r="G267">
            <v>38</v>
          </cell>
          <cell r="H267">
            <v>24</v>
          </cell>
          <cell r="I267">
            <v>29</v>
          </cell>
          <cell r="J267">
            <v>24</v>
          </cell>
          <cell r="K267">
            <v>27</v>
          </cell>
          <cell r="L267">
            <v>21</v>
          </cell>
          <cell r="M267">
            <v>34</v>
          </cell>
          <cell r="N267">
            <v>30</v>
          </cell>
          <cell r="O267">
            <v>331</v>
          </cell>
          <cell r="P267">
            <v>593268</v>
          </cell>
          <cell r="Q267">
            <v>825174</v>
          </cell>
          <cell r="R267">
            <v>923860</v>
          </cell>
          <cell r="S267">
            <v>970869</v>
          </cell>
          <cell r="T267">
            <v>938565</v>
          </cell>
          <cell r="U267">
            <v>745285</v>
          </cell>
          <cell r="V267">
            <v>1045951</v>
          </cell>
          <cell r="W267">
            <v>865217</v>
          </cell>
          <cell r="X267">
            <v>839373</v>
          </cell>
          <cell r="Y267">
            <v>794480</v>
          </cell>
          <cell r="Z267">
            <v>1304067</v>
          </cell>
          <cell r="AA267">
            <v>994473</v>
          </cell>
          <cell r="AB267">
            <v>10840582</v>
          </cell>
        </row>
        <row r="268">
          <cell r="A268" t="str">
            <v>E08000012</v>
          </cell>
          <cell r="B268" t="str">
            <v>Liverpool</v>
          </cell>
          <cell r="C268">
            <v>21</v>
          </cell>
          <cell r="D268">
            <v>52</v>
          </cell>
          <cell r="E268">
            <v>51</v>
          </cell>
          <cell r="F268">
            <v>58</v>
          </cell>
          <cell r="G268">
            <v>77</v>
          </cell>
          <cell r="H268">
            <v>61</v>
          </cell>
          <cell r="I268">
            <v>71</v>
          </cell>
          <cell r="J268">
            <v>46</v>
          </cell>
          <cell r="K268">
            <v>85</v>
          </cell>
          <cell r="L268">
            <v>81</v>
          </cell>
          <cell r="M268">
            <v>78</v>
          </cell>
          <cell r="N268">
            <v>60</v>
          </cell>
          <cell r="O268">
            <v>741</v>
          </cell>
          <cell r="P268">
            <v>544909</v>
          </cell>
          <cell r="Q268">
            <v>1495879</v>
          </cell>
          <cell r="R268">
            <v>1501251</v>
          </cell>
          <cell r="S268">
            <v>1782744</v>
          </cell>
          <cell r="T268">
            <v>2178294</v>
          </cell>
          <cell r="U268">
            <v>1661798</v>
          </cell>
          <cell r="V268">
            <v>2450077</v>
          </cell>
          <cell r="W268">
            <v>1807837</v>
          </cell>
          <cell r="X268">
            <v>2804988</v>
          </cell>
          <cell r="Y268">
            <v>2692523</v>
          </cell>
          <cell r="Z268">
            <v>2663063</v>
          </cell>
          <cell r="AA268">
            <v>1940596</v>
          </cell>
          <cell r="AB268">
            <v>23523959</v>
          </cell>
        </row>
        <row r="269">
          <cell r="A269" t="str">
            <v>E08000013</v>
          </cell>
          <cell r="B269" t="str">
            <v>St. Helens</v>
          </cell>
          <cell r="C269">
            <v>11</v>
          </cell>
          <cell r="D269">
            <v>22</v>
          </cell>
          <cell r="E269">
            <v>49</v>
          </cell>
          <cell r="F269">
            <v>49</v>
          </cell>
          <cell r="G269">
            <v>58</v>
          </cell>
          <cell r="H269">
            <v>33</v>
          </cell>
          <cell r="I269">
            <v>40</v>
          </cell>
          <cell r="J269">
            <v>37</v>
          </cell>
          <cell r="K269">
            <v>68</v>
          </cell>
          <cell r="L269">
            <v>47</v>
          </cell>
          <cell r="M269">
            <v>70</v>
          </cell>
          <cell r="N269">
            <v>46</v>
          </cell>
          <cell r="O269">
            <v>530</v>
          </cell>
          <cell r="P269">
            <v>300983</v>
          </cell>
          <cell r="Q269">
            <v>694672</v>
          </cell>
          <cell r="R269">
            <v>1540809</v>
          </cell>
          <cell r="S269">
            <v>1589761</v>
          </cell>
          <cell r="T269">
            <v>1866649</v>
          </cell>
          <cell r="U269">
            <v>1040758</v>
          </cell>
          <cell r="V269">
            <v>1413248</v>
          </cell>
          <cell r="W269">
            <v>1308254</v>
          </cell>
          <cell r="X269">
            <v>2526930</v>
          </cell>
          <cell r="Y269">
            <v>1784364</v>
          </cell>
          <cell r="Z269">
            <v>2368626</v>
          </cell>
          <cell r="AA269">
            <v>1598140</v>
          </cell>
          <cell r="AB269">
            <v>18033194</v>
          </cell>
        </row>
        <row r="270">
          <cell r="A270" t="str">
            <v>E08000014</v>
          </cell>
          <cell r="B270" t="str">
            <v>Sefton</v>
          </cell>
          <cell r="C270">
            <v>0</v>
          </cell>
          <cell r="D270">
            <v>13</v>
          </cell>
          <cell r="E270">
            <v>25</v>
          </cell>
          <cell r="F270">
            <v>36</v>
          </cell>
          <cell r="G270">
            <v>30</v>
          </cell>
          <cell r="H270">
            <v>36</v>
          </cell>
          <cell r="I270">
            <v>20</v>
          </cell>
          <cell r="J270">
            <v>27</v>
          </cell>
          <cell r="K270">
            <v>18</v>
          </cell>
          <cell r="L270">
            <v>13</v>
          </cell>
          <cell r="M270">
            <v>26</v>
          </cell>
          <cell r="N270">
            <v>19</v>
          </cell>
          <cell r="O270">
            <v>263</v>
          </cell>
          <cell r="P270">
            <v>0</v>
          </cell>
          <cell r="Q270">
            <v>386241</v>
          </cell>
          <cell r="R270">
            <v>785983</v>
          </cell>
          <cell r="S270">
            <v>1103565</v>
          </cell>
          <cell r="T270">
            <v>885583</v>
          </cell>
          <cell r="U270">
            <v>1111137</v>
          </cell>
          <cell r="V270">
            <v>603381</v>
          </cell>
          <cell r="W270">
            <v>814078</v>
          </cell>
          <cell r="X270">
            <v>615386</v>
          </cell>
          <cell r="Y270">
            <v>498380</v>
          </cell>
          <cell r="Z270">
            <v>967071</v>
          </cell>
          <cell r="AA270">
            <v>864623</v>
          </cell>
          <cell r="AB270">
            <v>8635428</v>
          </cell>
        </row>
        <row r="271">
          <cell r="A271" t="str">
            <v>E08000015</v>
          </cell>
          <cell r="B271" t="str">
            <v>Wirral</v>
          </cell>
          <cell r="C271">
            <v>4</v>
          </cell>
          <cell r="D271">
            <v>17</v>
          </cell>
          <cell r="E271">
            <v>11</v>
          </cell>
          <cell r="F271">
            <v>3</v>
          </cell>
          <cell r="G271">
            <v>11</v>
          </cell>
          <cell r="H271">
            <v>14</v>
          </cell>
          <cell r="I271">
            <v>14</v>
          </cell>
          <cell r="J271">
            <v>12</v>
          </cell>
          <cell r="K271">
            <v>13</v>
          </cell>
          <cell r="L271">
            <v>12</v>
          </cell>
          <cell r="M271">
            <v>14</v>
          </cell>
          <cell r="N271">
            <v>16</v>
          </cell>
          <cell r="O271">
            <v>141</v>
          </cell>
          <cell r="P271">
            <v>102987</v>
          </cell>
          <cell r="Q271">
            <v>435535</v>
          </cell>
          <cell r="R271">
            <v>322296</v>
          </cell>
          <cell r="S271">
            <v>78798</v>
          </cell>
          <cell r="T271">
            <v>273389</v>
          </cell>
          <cell r="U271">
            <v>348789</v>
          </cell>
          <cell r="V271">
            <v>426578</v>
          </cell>
          <cell r="W271">
            <v>299120</v>
          </cell>
          <cell r="X271">
            <v>296591</v>
          </cell>
          <cell r="Y271">
            <v>332692</v>
          </cell>
          <cell r="Z271">
            <v>510462</v>
          </cell>
          <cell r="AA271">
            <v>429060</v>
          </cell>
          <cell r="AB271">
            <v>3856297</v>
          </cell>
        </row>
        <row r="272">
          <cell r="A272" t="str">
            <v>E08000016</v>
          </cell>
          <cell r="B272" t="str">
            <v>Barnsley</v>
          </cell>
          <cell r="C272">
            <v>16</v>
          </cell>
          <cell r="D272">
            <v>43</v>
          </cell>
          <cell r="E272">
            <v>53</v>
          </cell>
          <cell r="F272">
            <v>35</v>
          </cell>
          <cell r="G272">
            <v>59</v>
          </cell>
          <cell r="H272">
            <v>44</v>
          </cell>
          <cell r="I272">
            <v>55</v>
          </cell>
          <cell r="J272">
            <v>35</v>
          </cell>
          <cell r="K272">
            <v>28</v>
          </cell>
          <cell r="L272">
            <v>21</v>
          </cell>
          <cell r="M272">
            <v>42</v>
          </cell>
          <cell r="N272">
            <v>23</v>
          </cell>
          <cell r="O272">
            <v>454</v>
          </cell>
          <cell r="P272">
            <v>438563</v>
          </cell>
          <cell r="Q272">
            <v>1142718</v>
          </cell>
          <cell r="R272">
            <v>1336650</v>
          </cell>
          <cell r="S272">
            <v>801499</v>
          </cell>
          <cell r="T272">
            <v>1589864</v>
          </cell>
          <cell r="U272">
            <v>1345547</v>
          </cell>
          <cell r="V272">
            <v>1584483</v>
          </cell>
          <cell r="W272">
            <v>1004197</v>
          </cell>
          <cell r="X272">
            <v>841717</v>
          </cell>
          <cell r="Y272">
            <v>654037</v>
          </cell>
          <cell r="Z272">
            <v>1308905</v>
          </cell>
          <cell r="AA272">
            <v>749652</v>
          </cell>
          <cell r="AB272">
            <v>12797832</v>
          </cell>
        </row>
        <row r="273">
          <cell r="A273" t="str">
            <v>E08000017</v>
          </cell>
          <cell r="B273" t="str">
            <v>Doncaster</v>
          </cell>
          <cell r="C273">
            <v>13</v>
          </cell>
          <cell r="D273">
            <v>24</v>
          </cell>
          <cell r="E273">
            <v>38</v>
          </cell>
          <cell r="F273">
            <v>29</v>
          </cell>
          <cell r="G273">
            <v>41</v>
          </cell>
          <cell r="H273">
            <v>41</v>
          </cell>
          <cell r="I273">
            <v>58</v>
          </cell>
          <cell r="J273">
            <v>45</v>
          </cell>
          <cell r="K273">
            <v>79</v>
          </cell>
          <cell r="L273">
            <v>57</v>
          </cell>
          <cell r="M273">
            <v>84</v>
          </cell>
          <cell r="N273">
            <v>70</v>
          </cell>
          <cell r="O273">
            <v>579</v>
          </cell>
          <cell r="P273">
            <v>379230</v>
          </cell>
          <cell r="Q273">
            <v>646914</v>
          </cell>
          <cell r="R273">
            <v>1106935</v>
          </cell>
          <cell r="S273">
            <v>820392</v>
          </cell>
          <cell r="T273">
            <v>1374986</v>
          </cell>
          <cell r="U273">
            <v>1222583</v>
          </cell>
          <cell r="V273">
            <v>1833900</v>
          </cell>
          <cell r="W273">
            <v>1362331</v>
          </cell>
          <cell r="X273">
            <v>2588920</v>
          </cell>
          <cell r="Y273">
            <v>1762069</v>
          </cell>
          <cell r="Z273">
            <v>2747150</v>
          </cell>
          <cell r="AA273">
            <v>2332494</v>
          </cell>
          <cell r="AB273">
            <v>18177904</v>
          </cell>
        </row>
        <row r="274">
          <cell r="A274" t="str">
            <v>E08000018</v>
          </cell>
          <cell r="B274" t="str">
            <v>Rotherham</v>
          </cell>
          <cell r="C274">
            <v>17</v>
          </cell>
          <cell r="D274">
            <v>40</v>
          </cell>
          <cell r="E274">
            <v>52</v>
          </cell>
          <cell r="F274">
            <v>36</v>
          </cell>
          <cell r="G274">
            <v>71</v>
          </cell>
          <cell r="H274">
            <v>34</v>
          </cell>
          <cell r="I274">
            <v>71</v>
          </cell>
          <cell r="J274">
            <v>37</v>
          </cell>
          <cell r="K274">
            <v>71</v>
          </cell>
          <cell r="L274">
            <v>43</v>
          </cell>
          <cell r="M274">
            <v>69</v>
          </cell>
          <cell r="N274">
            <v>39</v>
          </cell>
          <cell r="O274">
            <v>580</v>
          </cell>
          <cell r="P274">
            <v>546303</v>
          </cell>
          <cell r="Q274">
            <v>1240724</v>
          </cell>
          <cell r="R274">
            <v>1857477</v>
          </cell>
          <cell r="S274">
            <v>1245975</v>
          </cell>
          <cell r="T274">
            <v>2475514</v>
          </cell>
          <cell r="U274">
            <v>1158679</v>
          </cell>
          <cell r="V274">
            <v>2515909</v>
          </cell>
          <cell r="W274">
            <v>1262246</v>
          </cell>
          <cell r="X274">
            <v>2573293</v>
          </cell>
          <cell r="Y274">
            <v>1602016</v>
          </cell>
          <cell r="Z274">
            <v>2688973</v>
          </cell>
          <cell r="AA274">
            <v>1536519</v>
          </cell>
          <cell r="AB274">
            <v>20703628</v>
          </cell>
        </row>
        <row r="275">
          <cell r="A275" t="str">
            <v>E08000019</v>
          </cell>
          <cell r="B275" t="str">
            <v>Sheffield</v>
          </cell>
          <cell r="C275">
            <v>10</v>
          </cell>
          <cell r="D275">
            <v>16</v>
          </cell>
          <cell r="E275">
            <v>35</v>
          </cell>
          <cell r="F275">
            <v>27</v>
          </cell>
          <cell r="G275">
            <v>42</v>
          </cell>
          <cell r="H275">
            <v>27</v>
          </cell>
          <cell r="I275">
            <v>34</v>
          </cell>
          <cell r="J275">
            <v>26</v>
          </cell>
          <cell r="K275">
            <v>46</v>
          </cell>
          <cell r="L275">
            <v>35</v>
          </cell>
          <cell r="M275">
            <v>47</v>
          </cell>
          <cell r="N275">
            <v>37</v>
          </cell>
          <cell r="O275">
            <v>382</v>
          </cell>
          <cell r="P275">
            <v>290592</v>
          </cell>
          <cell r="Q275">
            <v>385576</v>
          </cell>
          <cell r="R275">
            <v>1212289</v>
          </cell>
          <cell r="S275">
            <v>843131</v>
          </cell>
          <cell r="T275">
            <v>1317491</v>
          </cell>
          <cell r="U275">
            <v>916859</v>
          </cell>
          <cell r="V275">
            <v>1097125</v>
          </cell>
          <cell r="W275">
            <v>775972</v>
          </cell>
          <cell r="X275">
            <v>1236325</v>
          </cell>
          <cell r="Y275">
            <v>1033570</v>
          </cell>
          <cell r="Z275">
            <v>1430259</v>
          </cell>
          <cell r="AA275">
            <v>1086468</v>
          </cell>
          <cell r="AB275">
            <v>11625657</v>
          </cell>
        </row>
        <row r="276">
          <cell r="A276" t="str">
            <v>E08000021</v>
          </cell>
          <cell r="B276" t="str">
            <v>Newcastle upon Tyne</v>
          </cell>
          <cell r="C276">
            <v>25</v>
          </cell>
          <cell r="D276">
            <v>22</v>
          </cell>
          <cell r="E276">
            <v>44</v>
          </cell>
          <cell r="F276">
            <v>28</v>
          </cell>
          <cell r="G276">
            <v>55</v>
          </cell>
          <cell r="H276">
            <v>59</v>
          </cell>
          <cell r="I276">
            <v>79</v>
          </cell>
          <cell r="J276">
            <v>35</v>
          </cell>
          <cell r="K276">
            <v>71</v>
          </cell>
          <cell r="L276">
            <v>45</v>
          </cell>
          <cell r="M276">
            <v>81</v>
          </cell>
          <cell r="N276">
            <v>52</v>
          </cell>
          <cell r="O276">
            <v>596</v>
          </cell>
          <cell r="P276">
            <v>833482</v>
          </cell>
          <cell r="Q276">
            <v>779969</v>
          </cell>
          <cell r="R276">
            <v>1569787</v>
          </cell>
          <cell r="S276">
            <v>1014699</v>
          </cell>
          <cell r="T276">
            <v>2109192</v>
          </cell>
          <cell r="U276">
            <v>2039811</v>
          </cell>
          <cell r="V276">
            <v>2842792</v>
          </cell>
          <cell r="W276">
            <v>1269872</v>
          </cell>
          <cell r="X276">
            <v>2706034</v>
          </cell>
          <cell r="Y276">
            <v>1730084</v>
          </cell>
          <cell r="Z276">
            <v>2978208</v>
          </cell>
          <cell r="AA276">
            <v>1727680</v>
          </cell>
          <cell r="AB276">
            <v>21601610</v>
          </cell>
        </row>
        <row r="277">
          <cell r="A277" t="str">
            <v>E08000022</v>
          </cell>
          <cell r="B277" t="str">
            <v>North Tyneside</v>
          </cell>
          <cell r="C277">
            <v>9</v>
          </cell>
          <cell r="D277">
            <v>18</v>
          </cell>
          <cell r="E277">
            <v>19</v>
          </cell>
          <cell r="F277">
            <v>22</v>
          </cell>
          <cell r="G277">
            <v>51</v>
          </cell>
          <cell r="H277">
            <v>15</v>
          </cell>
          <cell r="I277">
            <v>36</v>
          </cell>
          <cell r="J277">
            <v>43</v>
          </cell>
          <cell r="K277">
            <v>37</v>
          </cell>
          <cell r="L277">
            <v>43</v>
          </cell>
          <cell r="M277">
            <v>42</v>
          </cell>
          <cell r="N277">
            <v>26</v>
          </cell>
          <cell r="O277">
            <v>361</v>
          </cell>
          <cell r="P277">
            <v>275658</v>
          </cell>
          <cell r="Q277">
            <v>683070</v>
          </cell>
          <cell r="R277">
            <v>784679</v>
          </cell>
          <cell r="S277">
            <v>778848</v>
          </cell>
          <cell r="T277">
            <v>2014958</v>
          </cell>
          <cell r="U277">
            <v>569986</v>
          </cell>
          <cell r="V277">
            <v>1614469</v>
          </cell>
          <cell r="W277">
            <v>1766799</v>
          </cell>
          <cell r="X277">
            <v>1516665</v>
          </cell>
          <cell r="Y277">
            <v>1814483</v>
          </cell>
          <cell r="Z277">
            <v>1794090</v>
          </cell>
          <cell r="AA277">
            <v>1097845</v>
          </cell>
          <cell r="AB277">
            <v>14711550</v>
          </cell>
        </row>
        <row r="278">
          <cell r="A278" t="str">
            <v>E08000023</v>
          </cell>
          <cell r="B278" t="str">
            <v>South Tyneside</v>
          </cell>
          <cell r="C278">
            <v>0</v>
          </cell>
          <cell r="D278">
            <v>10</v>
          </cell>
          <cell r="E278">
            <v>16</v>
          </cell>
          <cell r="F278">
            <v>37</v>
          </cell>
          <cell r="G278">
            <v>36</v>
          </cell>
          <cell r="H278">
            <v>47</v>
          </cell>
          <cell r="I278">
            <v>51</v>
          </cell>
          <cell r="J278">
            <v>39</v>
          </cell>
          <cell r="K278">
            <v>68</v>
          </cell>
          <cell r="L278">
            <v>45</v>
          </cell>
          <cell r="M278">
            <v>59</v>
          </cell>
          <cell r="N278">
            <v>28</v>
          </cell>
          <cell r="O278">
            <v>436</v>
          </cell>
          <cell r="P278">
            <v>0</v>
          </cell>
          <cell r="Q278">
            <v>232018</v>
          </cell>
          <cell r="R278">
            <v>416848</v>
          </cell>
          <cell r="S278">
            <v>1005284</v>
          </cell>
          <cell r="T278">
            <v>1069406</v>
          </cell>
          <cell r="U278">
            <v>1427388</v>
          </cell>
          <cell r="V278">
            <v>1581983</v>
          </cell>
          <cell r="W278">
            <v>1317195</v>
          </cell>
          <cell r="X278">
            <v>2234194</v>
          </cell>
          <cell r="Y278">
            <v>1449042</v>
          </cell>
          <cell r="Z278">
            <v>1949145</v>
          </cell>
          <cell r="AA278">
            <v>981184</v>
          </cell>
          <cell r="AB278">
            <v>13663687</v>
          </cell>
        </row>
        <row r="279">
          <cell r="A279" t="str">
            <v>E08000024</v>
          </cell>
          <cell r="B279" t="str">
            <v>Sunderland</v>
          </cell>
          <cell r="C279">
            <v>10</v>
          </cell>
          <cell r="D279">
            <v>18</v>
          </cell>
          <cell r="E279">
            <v>58</v>
          </cell>
          <cell r="F279">
            <v>38</v>
          </cell>
          <cell r="G279">
            <v>62</v>
          </cell>
          <cell r="H279">
            <v>43</v>
          </cell>
          <cell r="I279">
            <v>50</v>
          </cell>
          <cell r="J279">
            <v>23</v>
          </cell>
          <cell r="K279">
            <v>63</v>
          </cell>
          <cell r="L279">
            <v>43</v>
          </cell>
          <cell r="M279">
            <v>57</v>
          </cell>
          <cell r="N279">
            <v>41</v>
          </cell>
          <cell r="O279">
            <v>506</v>
          </cell>
          <cell r="P279">
            <v>282145</v>
          </cell>
          <cell r="Q279">
            <v>445148</v>
          </cell>
          <cell r="R279">
            <v>1615696</v>
          </cell>
          <cell r="S279">
            <v>1287521</v>
          </cell>
          <cell r="T279">
            <v>1924932</v>
          </cell>
          <cell r="U279">
            <v>1466205</v>
          </cell>
          <cell r="V279">
            <v>1717484</v>
          </cell>
          <cell r="W279">
            <v>724411</v>
          </cell>
          <cell r="X279">
            <v>2157188</v>
          </cell>
          <cell r="Y279">
            <v>1524978</v>
          </cell>
          <cell r="Z279">
            <v>1976319</v>
          </cell>
          <cell r="AA279">
            <v>1406237</v>
          </cell>
          <cell r="AB279">
            <v>16528264</v>
          </cell>
        </row>
        <row r="280">
          <cell r="A280" t="str">
            <v>E08000025</v>
          </cell>
          <cell r="B280" t="str">
            <v>Birmingham</v>
          </cell>
          <cell r="C280">
            <v>32</v>
          </cell>
          <cell r="D280">
            <v>36</v>
          </cell>
          <cell r="E280">
            <v>105</v>
          </cell>
          <cell r="F280">
            <v>43</v>
          </cell>
          <cell r="G280">
            <v>111</v>
          </cell>
          <cell r="H280">
            <v>96</v>
          </cell>
          <cell r="I280">
            <v>107</v>
          </cell>
          <cell r="J280">
            <v>65</v>
          </cell>
          <cell r="K280">
            <v>115</v>
          </cell>
          <cell r="L280">
            <v>62</v>
          </cell>
          <cell r="M280">
            <v>96</v>
          </cell>
          <cell r="N280">
            <v>69</v>
          </cell>
          <cell r="O280">
            <v>937</v>
          </cell>
          <cell r="P280">
            <v>1074148</v>
          </cell>
          <cell r="Q280">
            <v>1134403</v>
          </cell>
          <cell r="R280">
            <v>3569596</v>
          </cell>
          <cell r="S280">
            <v>1481535</v>
          </cell>
          <cell r="T280">
            <v>3991595</v>
          </cell>
          <cell r="U280">
            <v>3384926</v>
          </cell>
          <cell r="V280">
            <v>4045723</v>
          </cell>
          <cell r="W280">
            <v>2500204</v>
          </cell>
          <cell r="X280">
            <v>4781383</v>
          </cell>
          <cell r="Y280">
            <v>2320291</v>
          </cell>
          <cell r="Z280">
            <v>4034341</v>
          </cell>
          <cell r="AA280">
            <v>2856124</v>
          </cell>
          <cell r="AB280">
            <v>35174269</v>
          </cell>
        </row>
        <row r="281">
          <cell r="A281" t="str">
            <v>E08000026</v>
          </cell>
          <cell r="B281" t="str">
            <v>Coventry</v>
          </cell>
          <cell r="C281">
            <v>18</v>
          </cell>
          <cell r="D281">
            <v>32</v>
          </cell>
          <cell r="E281">
            <v>64</v>
          </cell>
          <cell r="F281">
            <v>64</v>
          </cell>
          <cell r="G281">
            <v>66</v>
          </cell>
          <cell r="H281">
            <v>48</v>
          </cell>
          <cell r="I281">
            <v>56</v>
          </cell>
          <cell r="J281">
            <v>65</v>
          </cell>
          <cell r="K281">
            <v>87</v>
          </cell>
          <cell r="L281">
            <v>63</v>
          </cell>
          <cell r="M281">
            <v>89</v>
          </cell>
          <cell r="N281">
            <v>57</v>
          </cell>
          <cell r="O281">
            <v>709</v>
          </cell>
          <cell r="P281">
            <v>575073</v>
          </cell>
          <cell r="Q281">
            <v>1078111</v>
          </cell>
          <cell r="R281">
            <v>2210892</v>
          </cell>
          <cell r="S281">
            <v>2310322</v>
          </cell>
          <cell r="T281">
            <v>2427275</v>
          </cell>
          <cell r="U281">
            <v>1786261</v>
          </cell>
          <cell r="V281">
            <v>2213364</v>
          </cell>
          <cell r="W281">
            <v>2616418</v>
          </cell>
          <cell r="X281">
            <v>3462134</v>
          </cell>
          <cell r="Y281">
            <v>2467365</v>
          </cell>
          <cell r="Z281">
            <v>3416845</v>
          </cell>
          <cell r="AA281">
            <v>2149472</v>
          </cell>
          <cell r="AB281">
            <v>26713532</v>
          </cell>
        </row>
        <row r="282">
          <cell r="A282" t="str">
            <v>E08000027</v>
          </cell>
          <cell r="B282" t="str">
            <v>Dudley</v>
          </cell>
          <cell r="C282">
            <v>11</v>
          </cell>
          <cell r="D282">
            <v>33</v>
          </cell>
          <cell r="E282">
            <v>41</v>
          </cell>
          <cell r="F282">
            <v>38</v>
          </cell>
          <cell r="G282">
            <v>40</v>
          </cell>
          <cell r="H282">
            <v>39</v>
          </cell>
          <cell r="I282">
            <v>40</v>
          </cell>
          <cell r="J282">
            <v>62</v>
          </cell>
          <cell r="K282">
            <v>31</v>
          </cell>
          <cell r="L282">
            <v>36</v>
          </cell>
          <cell r="M282">
            <v>34</v>
          </cell>
          <cell r="N282">
            <v>36</v>
          </cell>
          <cell r="O282">
            <v>441</v>
          </cell>
          <cell r="P282">
            <v>337534</v>
          </cell>
          <cell r="Q282">
            <v>819756</v>
          </cell>
          <cell r="R282">
            <v>1171557</v>
          </cell>
          <cell r="S282">
            <v>1066640</v>
          </cell>
          <cell r="T282">
            <v>1356709</v>
          </cell>
          <cell r="U282">
            <v>1350473</v>
          </cell>
          <cell r="V282">
            <v>1311201</v>
          </cell>
          <cell r="W282">
            <v>2119079</v>
          </cell>
          <cell r="X282">
            <v>1190451</v>
          </cell>
          <cell r="Y282">
            <v>1349006</v>
          </cell>
          <cell r="Z282">
            <v>1247461</v>
          </cell>
          <cell r="AA282">
            <v>1340091</v>
          </cell>
          <cell r="AB282">
            <v>14659958</v>
          </cell>
        </row>
        <row r="283">
          <cell r="A283" t="str">
            <v>E08000028</v>
          </cell>
          <cell r="B283" t="str">
            <v>Sandwell</v>
          </cell>
          <cell r="C283">
            <v>17</v>
          </cell>
          <cell r="D283">
            <v>31</v>
          </cell>
          <cell r="E283">
            <v>45</v>
          </cell>
          <cell r="F283">
            <v>33</v>
          </cell>
          <cell r="G283">
            <v>49</v>
          </cell>
          <cell r="H283">
            <v>29</v>
          </cell>
          <cell r="I283">
            <v>51</v>
          </cell>
          <cell r="J283">
            <v>38</v>
          </cell>
          <cell r="K283">
            <v>57</v>
          </cell>
          <cell r="L283">
            <v>35</v>
          </cell>
          <cell r="M283">
            <v>51</v>
          </cell>
          <cell r="N283">
            <v>40</v>
          </cell>
          <cell r="O283">
            <v>476</v>
          </cell>
          <cell r="P283">
            <v>518235</v>
          </cell>
          <cell r="Q283">
            <v>968112</v>
          </cell>
          <cell r="R283">
            <v>1312804</v>
          </cell>
          <cell r="S283">
            <v>1137413</v>
          </cell>
          <cell r="T283">
            <v>1663358</v>
          </cell>
          <cell r="U283">
            <v>938384</v>
          </cell>
          <cell r="V283">
            <v>1575251</v>
          </cell>
          <cell r="W283">
            <v>1224169</v>
          </cell>
          <cell r="X283">
            <v>2012876</v>
          </cell>
          <cell r="Y283">
            <v>1266496</v>
          </cell>
          <cell r="Z283">
            <v>1771613</v>
          </cell>
          <cell r="AA283">
            <v>1353140</v>
          </cell>
          <cell r="AB283">
            <v>15741851</v>
          </cell>
        </row>
        <row r="284">
          <cell r="A284" t="str">
            <v>E08000029</v>
          </cell>
          <cell r="B284" t="str">
            <v>Solihull</v>
          </cell>
          <cell r="C284">
            <v>4</v>
          </cell>
          <cell r="D284">
            <v>13</v>
          </cell>
          <cell r="E284">
            <v>31</v>
          </cell>
          <cell r="F284">
            <v>21</v>
          </cell>
          <cell r="G284">
            <v>42</v>
          </cell>
          <cell r="H284">
            <v>24</v>
          </cell>
          <cell r="I284">
            <v>18</v>
          </cell>
          <cell r="J284">
            <v>12</v>
          </cell>
          <cell r="K284">
            <v>19</v>
          </cell>
          <cell r="L284">
            <v>21</v>
          </cell>
          <cell r="M284">
            <v>35</v>
          </cell>
          <cell r="N284">
            <v>35</v>
          </cell>
          <cell r="O284">
            <v>275</v>
          </cell>
          <cell r="P284">
            <v>153150</v>
          </cell>
          <cell r="Q284">
            <v>549225</v>
          </cell>
          <cell r="R284">
            <v>1274873</v>
          </cell>
          <cell r="S284">
            <v>1033174</v>
          </cell>
          <cell r="T284">
            <v>1703885</v>
          </cell>
          <cell r="U284">
            <v>916939</v>
          </cell>
          <cell r="V284">
            <v>1141520</v>
          </cell>
          <cell r="W284">
            <v>575019</v>
          </cell>
          <cell r="X284">
            <v>986118</v>
          </cell>
          <cell r="Y284">
            <v>986364</v>
          </cell>
          <cell r="Z284">
            <v>1956660</v>
          </cell>
          <cell r="AA284">
            <v>1423110</v>
          </cell>
          <cell r="AB284">
            <v>12700037</v>
          </cell>
        </row>
        <row r="285">
          <cell r="A285" t="str">
            <v>E08000030</v>
          </cell>
          <cell r="B285" t="str">
            <v>Walsall</v>
          </cell>
          <cell r="C285">
            <v>16</v>
          </cell>
          <cell r="D285">
            <v>24</v>
          </cell>
          <cell r="E285">
            <v>37</v>
          </cell>
          <cell r="F285">
            <v>25</v>
          </cell>
          <cell r="G285">
            <v>42</v>
          </cell>
          <cell r="H285">
            <v>28</v>
          </cell>
          <cell r="I285">
            <v>36</v>
          </cell>
          <cell r="J285">
            <v>36</v>
          </cell>
          <cell r="K285">
            <v>68</v>
          </cell>
          <cell r="L285">
            <v>57</v>
          </cell>
          <cell r="M285">
            <v>80</v>
          </cell>
          <cell r="N285">
            <v>57</v>
          </cell>
          <cell r="O285">
            <v>506</v>
          </cell>
          <cell r="P285">
            <v>523956</v>
          </cell>
          <cell r="Q285">
            <v>774149</v>
          </cell>
          <cell r="R285">
            <v>1418232</v>
          </cell>
          <cell r="S285">
            <v>851064</v>
          </cell>
          <cell r="T285">
            <v>1431119</v>
          </cell>
          <cell r="U285">
            <v>1004264</v>
          </cell>
          <cell r="V285">
            <v>1110312</v>
          </cell>
          <cell r="W285">
            <v>1101176</v>
          </cell>
          <cell r="X285">
            <v>2128704</v>
          </cell>
          <cell r="Y285">
            <v>1759652</v>
          </cell>
          <cell r="Z285">
            <v>2821414</v>
          </cell>
          <cell r="AA285">
            <v>1707251</v>
          </cell>
          <cell r="AB285">
            <v>16631293</v>
          </cell>
        </row>
        <row r="286">
          <cell r="A286" t="str">
            <v>E08000031</v>
          </cell>
          <cell r="B286" t="str">
            <v>Wolverhampton</v>
          </cell>
          <cell r="C286">
            <v>13</v>
          </cell>
          <cell r="D286">
            <v>30</v>
          </cell>
          <cell r="E286">
            <v>56</v>
          </cell>
          <cell r="F286">
            <v>50</v>
          </cell>
          <cell r="G286">
            <v>38</v>
          </cell>
          <cell r="H286">
            <v>49</v>
          </cell>
          <cell r="I286">
            <v>59</v>
          </cell>
          <cell r="J286">
            <v>43</v>
          </cell>
          <cell r="K286">
            <v>46</v>
          </cell>
          <cell r="L286">
            <v>51</v>
          </cell>
          <cell r="M286">
            <v>48</v>
          </cell>
          <cell r="N286">
            <v>47</v>
          </cell>
          <cell r="O286">
            <v>530</v>
          </cell>
          <cell r="P286">
            <v>351696</v>
          </cell>
          <cell r="Q286">
            <v>897574</v>
          </cell>
          <cell r="R286">
            <v>1635252</v>
          </cell>
          <cell r="S286">
            <v>1358270</v>
          </cell>
          <cell r="T286">
            <v>1067870</v>
          </cell>
          <cell r="U286">
            <v>1534213</v>
          </cell>
          <cell r="V286">
            <v>1759940</v>
          </cell>
          <cell r="W286">
            <v>1163728</v>
          </cell>
          <cell r="X286">
            <v>1428792</v>
          </cell>
          <cell r="Y286">
            <v>1676328</v>
          </cell>
          <cell r="Z286">
            <v>1680235</v>
          </cell>
          <cell r="AA286">
            <v>1562701</v>
          </cell>
          <cell r="AB286">
            <v>16116599</v>
          </cell>
        </row>
        <row r="287">
          <cell r="A287" t="str">
            <v>E08000032</v>
          </cell>
          <cell r="B287" t="str">
            <v>Bradford</v>
          </cell>
          <cell r="C287">
            <v>24</v>
          </cell>
          <cell r="D287">
            <v>53</v>
          </cell>
          <cell r="E287">
            <v>87</v>
          </cell>
          <cell r="F287">
            <v>82</v>
          </cell>
          <cell r="G287">
            <v>84</v>
          </cell>
          <cell r="H287">
            <v>65</v>
          </cell>
          <cell r="I287">
            <v>52</v>
          </cell>
          <cell r="J287">
            <v>50</v>
          </cell>
          <cell r="K287">
            <v>106</v>
          </cell>
          <cell r="L287">
            <v>60</v>
          </cell>
          <cell r="M287">
            <v>67</v>
          </cell>
          <cell r="N287">
            <v>43</v>
          </cell>
          <cell r="O287">
            <v>773</v>
          </cell>
          <cell r="P287">
            <v>633525</v>
          </cell>
          <cell r="Q287">
            <v>1462452</v>
          </cell>
          <cell r="R287">
            <v>2182329</v>
          </cell>
          <cell r="S287">
            <v>2091488</v>
          </cell>
          <cell r="T287">
            <v>2452411</v>
          </cell>
          <cell r="U287">
            <v>1771742</v>
          </cell>
          <cell r="V287">
            <v>1437568</v>
          </cell>
          <cell r="W287">
            <v>1405235</v>
          </cell>
          <cell r="X287">
            <v>3251724</v>
          </cell>
          <cell r="Y287">
            <v>1856726</v>
          </cell>
          <cell r="Z287">
            <v>2382127</v>
          </cell>
          <cell r="AA287">
            <v>1581365</v>
          </cell>
          <cell r="AB287">
            <v>22508692</v>
          </cell>
        </row>
        <row r="288">
          <cell r="A288" t="str">
            <v>E08000033</v>
          </cell>
          <cell r="B288" t="str">
            <v>Calderdale</v>
          </cell>
          <cell r="C288">
            <v>2</v>
          </cell>
          <cell r="D288">
            <v>1</v>
          </cell>
          <cell r="E288">
            <v>24</v>
          </cell>
          <cell r="F288">
            <v>6</v>
          </cell>
          <cell r="G288">
            <v>26</v>
          </cell>
          <cell r="H288">
            <v>7</v>
          </cell>
          <cell r="I288">
            <v>23</v>
          </cell>
          <cell r="J288">
            <v>5</v>
          </cell>
          <cell r="K288">
            <v>13</v>
          </cell>
          <cell r="L288">
            <v>5</v>
          </cell>
          <cell r="M288">
            <v>15</v>
          </cell>
          <cell r="N288">
            <v>8</v>
          </cell>
          <cell r="O288">
            <v>135</v>
          </cell>
          <cell r="P288">
            <v>57990</v>
          </cell>
          <cell r="Q288">
            <v>31390</v>
          </cell>
          <cell r="R288">
            <v>914261</v>
          </cell>
          <cell r="S288">
            <v>279660</v>
          </cell>
          <cell r="T288">
            <v>969856</v>
          </cell>
          <cell r="U288">
            <v>282976</v>
          </cell>
          <cell r="V288">
            <v>827640</v>
          </cell>
          <cell r="W288">
            <v>196359</v>
          </cell>
          <cell r="X288">
            <v>591778</v>
          </cell>
          <cell r="Y288">
            <v>286596</v>
          </cell>
          <cell r="Z288">
            <v>647988</v>
          </cell>
          <cell r="AA288">
            <v>393993</v>
          </cell>
          <cell r="AB288">
            <v>5480487</v>
          </cell>
        </row>
        <row r="289">
          <cell r="A289" t="str">
            <v>E08000034</v>
          </cell>
          <cell r="B289" t="str">
            <v>Kirklees</v>
          </cell>
          <cell r="C289">
            <v>2</v>
          </cell>
          <cell r="D289">
            <v>15</v>
          </cell>
          <cell r="E289">
            <v>25</v>
          </cell>
          <cell r="F289">
            <v>17</v>
          </cell>
          <cell r="G289">
            <v>23</v>
          </cell>
          <cell r="H289">
            <v>16</v>
          </cell>
          <cell r="I289">
            <v>14</v>
          </cell>
          <cell r="J289">
            <v>10</v>
          </cell>
          <cell r="K289">
            <v>19</v>
          </cell>
          <cell r="L289">
            <v>18</v>
          </cell>
          <cell r="M289">
            <v>22</v>
          </cell>
          <cell r="N289">
            <v>15</v>
          </cell>
          <cell r="O289">
            <v>196</v>
          </cell>
          <cell r="P289">
            <v>65998</v>
          </cell>
          <cell r="Q289">
            <v>554752</v>
          </cell>
          <cell r="R289">
            <v>855056</v>
          </cell>
          <cell r="S289">
            <v>668852</v>
          </cell>
          <cell r="T289">
            <v>1027685</v>
          </cell>
          <cell r="U289">
            <v>705566</v>
          </cell>
          <cell r="V289">
            <v>534988</v>
          </cell>
          <cell r="W289">
            <v>392825</v>
          </cell>
          <cell r="X289">
            <v>803786</v>
          </cell>
          <cell r="Y289">
            <v>735367</v>
          </cell>
          <cell r="Z289">
            <v>983131</v>
          </cell>
          <cell r="AA289">
            <v>711978</v>
          </cell>
          <cell r="AB289">
            <v>8039984</v>
          </cell>
        </row>
        <row r="290">
          <cell r="A290" t="str">
            <v>E08000035</v>
          </cell>
          <cell r="B290" t="str">
            <v>Leeds</v>
          </cell>
          <cell r="C290">
            <v>36</v>
          </cell>
          <cell r="D290">
            <v>75</v>
          </cell>
          <cell r="E290">
            <v>140</v>
          </cell>
          <cell r="F290">
            <v>82</v>
          </cell>
          <cell r="G290">
            <v>157</v>
          </cell>
          <cell r="H290">
            <v>72</v>
          </cell>
          <cell r="I290">
            <v>129</v>
          </cell>
          <cell r="J290">
            <v>71</v>
          </cell>
          <cell r="K290">
            <v>150</v>
          </cell>
          <cell r="L290">
            <v>87</v>
          </cell>
          <cell r="M290">
            <v>147</v>
          </cell>
          <cell r="N290">
            <v>89</v>
          </cell>
          <cell r="O290">
            <v>1235</v>
          </cell>
          <cell r="P290">
            <v>1238693</v>
          </cell>
          <cell r="Q290">
            <v>2662002</v>
          </cell>
          <cell r="R290">
            <v>5670612</v>
          </cell>
          <cell r="S290">
            <v>3311082</v>
          </cell>
          <cell r="T290">
            <v>5971013</v>
          </cell>
          <cell r="U290">
            <v>2977044</v>
          </cell>
          <cell r="V290">
            <v>5370100</v>
          </cell>
          <cell r="W290">
            <v>3021855</v>
          </cell>
          <cell r="X290">
            <v>5868944</v>
          </cell>
          <cell r="Y290">
            <v>3680976</v>
          </cell>
          <cell r="Z290">
            <v>6711287</v>
          </cell>
          <cell r="AA290">
            <v>4241945</v>
          </cell>
          <cell r="AB290">
            <v>50725553</v>
          </cell>
        </row>
        <row r="291">
          <cell r="A291" t="str">
            <v>E08000036</v>
          </cell>
          <cell r="B291" t="str">
            <v>Wakefield</v>
          </cell>
          <cell r="C291">
            <v>15</v>
          </cell>
          <cell r="D291">
            <v>27</v>
          </cell>
          <cell r="E291">
            <v>77</v>
          </cell>
          <cell r="F291">
            <v>56</v>
          </cell>
          <cell r="G291">
            <v>81</v>
          </cell>
          <cell r="H291">
            <v>61</v>
          </cell>
          <cell r="I291">
            <v>80</v>
          </cell>
          <cell r="J291">
            <v>75</v>
          </cell>
          <cell r="K291">
            <v>125</v>
          </cell>
          <cell r="L291">
            <v>132</v>
          </cell>
          <cell r="M291">
            <v>139</v>
          </cell>
          <cell r="N291">
            <v>132</v>
          </cell>
          <cell r="O291">
            <v>1000</v>
          </cell>
          <cell r="P291">
            <v>391340</v>
          </cell>
          <cell r="Q291">
            <v>805166</v>
          </cell>
          <cell r="R291">
            <v>2367224</v>
          </cell>
          <cell r="S291">
            <v>1819036</v>
          </cell>
          <cell r="T291">
            <v>2929192</v>
          </cell>
          <cell r="U291">
            <v>2036031</v>
          </cell>
          <cell r="V291">
            <v>2768747</v>
          </cell>
          <cell r="W291">
            <v>2317451</v>
          </cell>
          <cell r="X291">
            <v>4239569</v>
          </cell>
          <cell r="Y291">
            <v>4702734</v>
          </cell>
          <cell r="Z291">
            <v>5022476</v>
          </cell>
          <cell r="AA291">
            <v>4492476</v>
          </cell>
          <cell r="AB291">
            <v>33891442</v>
          </cell>
        </row>
        <row r="292">
          <cell r="A292" t="str">
            <v>E08000037</v>
          </cell>
          <cell r="B292" t="str">
            <v>Gateshead</v>
          </cell>
          <cell r="C292">
            <v>17</v>
          </cell>
          <cell r="D292">
            <v>26</v>
          </cell>
          <cell r="E292">
            <v>57</v>
          </cell>
          <cell r="F292">
            <v>11</v>
          </cell>
          <cell r="G292">
            <v>32</v>
          </cell>
          <cell r="H292">
            <v>31</v>
          </cell>
          <cell r="I292">
            <v>50</v>
          </cell>
          <cell r="J292">
            <v>13</v>
          </cell>
          <cell r="K292">
            <v>49</v>
          </cell>
          <cell r="L292">
            <v>23</v>
          </cell>
          <cell r="M292">
            <v>42</v>
          </cell>
          <cell r="N292">
            <v>22</v>
          </cell>
          <cell r="O292">
            <v>373</v>
          </cell>
          <cell r="P292">
            <v>472819</v>
          </cell>
          <cell r="Q292">
            <v>803796</v>
          </cell>
          <cell r="R292">
            <v>1739490</v>
          </cell>
          <cell r="S292">
            <v>337756</v>
          </cell>
          <cell r="T292">
            <v>1157799</v>
          </cell>
          <cell r="U292">
            <v>1034259</v>
          </cell>
          <cell r="V292">
            <v>1575648</v>
          </cell>
          <cell r="W292">
            <v>421257</v>
          </cell>
          <cell r="X292">
            <v>1648285</v>
          </cell>
          <cell r="Y292">
            <v>763347</v>
          </cell>
          <cell r="Z292">
            <v>1379272</v>
          </cell>
          <cell r="AA292">
            <v>850557</v>
          </cell>
          <cell r="AB292">
            <v>12184285</v>
          </cell>
        </row>
        <row r="293">
          <cell r="A293" t="str">
            <v>E09000002</v>
          </cell>
          <cell r="B293" t="str">
            <v>HCA - Barking and Dagenham</v>
          </cell>
          <cell r="C293">
            <v>4</v>
          </cell>
          <cell r="D293">
            <v>27</v>
          </cell>
          <cell r="E293">
            <v>47</v>
          </cell>
          <cell r="F293">
            <v>1</v>
          </cell>
          <cell r="G293">
            <v>0</v>
          </cell>
          <cell r="H293">
            <v>25</v>
          </cell>
          <cell r="I293">
            <v>24</v>
          </cell>
          <cell r="J293">
            <v>2</v>
          </cell>
          <cell r="K293">
            <v>14</v>
          </cell>
          <cell r="L293">
            <v>13</v>
          </cell>
          <cell r="M293">
            <v>21</v>
          </cell>
          <cell r="N293">
            <v>6</v>
          </cell>
          <cell r="O293">
            <v>184</v>
          </cell>
          <cell r="P293">
            <v>113599</v>
          </cell>
          <cell r="Q293">
            <v>971398</v>
          </cell>
          <cell r="R293">
            <v>1621353</v>
          </cell>
          <cell r="S293">
            <v>26000</v>
          </cell>
          <cell r="T293">
            <v>0</v>
          </cell>
          <cell r="U293">
            <v>1285823</v>
          </cell>
          <cell r="V293">
            <v>1350489</v>
          </cell>
          <cell r="W293">
            <v>132000</v>
          </cell>
          <cell r="X293">
            <v>615091</v>
          </cell>
          <cell r="Y293">
            <v>908998</v>
          </cell>
          <cell r="Z293">
            <v>1117129</v>
          </cell>
          <cell r="AA293">
            <v>477199</v>
          </cell>
          <cell r="AB293">
            <v>8619079</v>
          </cell>
        </row>
        <row r="294">
          <cell r="A294" t="str">
            <v>E09000003</v>
          </cell>
          <cell r="B294" t="str">
            <v>HCA - Barnet</v>
          </cell>
          <cell r="C294">
            <v>4</v>
          </cell>
          <cell r="D294">
            <v>17</v>
          </cell>
          <cell r="E294">
            <v>16</v>
          </cell>
          <cell r="F294">
            <v>17</v>
          </cell>
          <cell r="G294">
            <v>25</v>
          </cell>
          <cell r="H294">
            <v>27</v>
          </cell>
          <cell r="I294">
            <v>31</v>
          </cell>
          <cell r="J294">
            <v>20</v>
          </cell>
          <cell r="K294">
            <v>35</v>
          </cell>
          <cell r="L294">
            <v>33</v>
          </cell>
          <cell r="M294">
            <v>59</v>
          </cell>
          <cell r="N294">
            <v>11</v>
          </cell>
          <cell r="O294">
            <v>295</v>
          </cell>
          <cell r="P294">
            <v>211050</v>
          </cell>
          <cell r="Q294">
            <v>884900</v>
          </cell>
          <cell r="R294">
            <v>971290</v>
          </cell>
          <cell r="S294">
            <v>1250780</v>
          </cell>
          <cell r="T294">
            <v>1806300</v>
          </cell>
          <cell r="U294">
            <v>1914200</v>
          </cell>
          <cell r="V294">
            <v>2340100</v>
          </cell>
          <cell r="W294">
            <v>1357300</v>
          </cell>
          <cell r="X294">
            <v>2883575</v>
          </cell>
          <cell r="Y294">
            <v>2408100</v>
          </cell>
          <cell r="Z294">
            <v>4410090</v>
          </cell>
          <cell r="AA294">
            <v>1009400</v>
          </cell>
          <cell r="AB294">
            <v>21447085</v>
          </cell>
        </row>
        <row r="295">
          <cell r="A295" t="str">
            <v>E09000004</v>
          </cell>
          <cell r="B295" t="str">
            <v>HCA - Bexley</v>
          </cell>
          <cell r="C295">
            <v>13</v>
          </cell>
          <cell r="D295">
            <v>30</v>
          </cell>
          <cell r="E295">
            <v>30</v>
          </cell>
          <cell r="F295">
            <v>38</v>
          </cell>
          <cell r="G295">
            <v>29</v>
          </cell>
          <cell r="H295">
            <v>34</v>
          </cell>
          <cell r="I295">
            <v>25</v>
          </cell>
          <cell r="J295">
            <v>15</v>
          </cell>
          <cell r="K295">
            <v>57</v>
          </cell>
          <cell r="L295">
            <v>34</v>
          </cell>
          <cell r="M295">
            <v>33</v>
          </cell>
          <cell r="N295">
            <v>23</v>
          </cell>
          <cell r="O295">
            <v>361</v>
          </cell>
          <cell r="P295">
            <v>596698</v>
          </cell>
          <cell r="Q295">
            <v>1259789</v>
          </cell>
          <cell r="R295">
            <v>1412305</v>
          </cell>
          <cell r="S295">
            <v>1608717</v>
          </cell>
          <cell r="T295">
            <v>1631393</v>
          </cell>
          <cell r="U295">
            <v>1485731</v>
          </cell>
          <cell r="V295">
            <v>1083975</v>
          </cell>
          <cell r="W295">
            <v>868687</v>
          </cell>
          <cell r="X295">
            <v>2789783</v>
          </cell>
          <cell r="Y295">
            <v>1812929</v>
          </cell>
          <cell r="Z295">
            <v>2125518</v>
          </cell>
          <cell r="AA295">
            <v>1444350</v>
          </cell>
          <cell r="AB295">
            <v>18119875</v>
          </cell>
        </row>
        <row r="296">
          <cell r="A296" t="str">
            <v>E09000005</v>
          </cell>
          <cell r="B296" t="str">
            <v>HCA - Brent</v>
          </cell>
          <cell r="C296">
            <v>0</v>
          </cell>
          <cell r="D296">
            <v>3</v>
          </cell>
          <cell r="E296">
            <v>14</v>
          </cell>
          <cell r="F296">
            <v>5</v>
          </cell>
          <cell r="G296">
            <v>0</v>
          </cell>
          <cell r="H296">
            <v>8</v>
          </cell>
          <cell r="I296">
            <v>9</v>
          </cell>
          <cell r="J296">
            <v>3</v>
          </cell>
          <cell r="K296">
            <v>2</v>
          </cell>
          <cell r="L296">
            <v>42</v>
          </cell>
          <cell r="M296">
            <v>9</v>
          </cell>
          <cell r="N296">
            <v>28</v>
          </cell>
          <cell r="O296">
            <v>123</v>
          </cell>
          <cell r="P296">
            <v>0</v>
          </cell>
          <cell r="Q296">
            <v>139300</v>
          </cell>
          <cell r="R296">
            <v>666300</v>
          </cell>
          <cell r="S296">
            <v>241000</v>
          </cell>
          <cell r="T296">
            <v>0</v>
          </cell>
          <cell r="U296">
            <v>506500</v>
          </cell>
          <cell r="V296">
            <v>423098</v>
          </cell>
          <cell r="W296">
            <v>262250</v>
          </cell>
          <cell r="X296">
            <v>181799</v>
          </cell>
          <cell r="Y296">
            <v>3055599</v>
          </cell>
          <cell r="Z296">
            <v>584425</v>
          </cell>
          <cell r="AA296">
            <v>3032580</v>
          </cell>
          <cell r="AB296">
            <v>9092851</v>
          </cell>
        </row>
        <row r="297">
          <cell r="A297" t="str">
            <v>E09000006</v>
          </cell>
          <cell r="B297" t="str">
            <v>HCA - Bromley</v>
          </cell>
          <cell r="C297">
            <v>5</v>
          </cell>
          <cell r="D297">
            <v>13</v>
          </cell>
          <cell r="E297">
            <v>44</v>
          </cell>
          <cell r="F297">
            <v>33</v>
          </cell>
          <cell r="G297">
            <v>14</v>
          </cell>
          <cell r="H297">
            <v>6</v>
          </cell>
          <cell r="I297">
            <v>34</v>
          </cell>
          <cell r="J297">
            <v>24</v>
          </cell>
          <cell r="K297">
            <v>22</v>
          </cell>
          <cell r="L297">
            <v>22</v>
          </cell>
          <cell r="M297">
            <v>15</v>
          </cell>
          <cell r="N297">
            <v>9</v>
          </cell>
          <cell r="O297">
            <v>241</v>
          </cell>
          <cell r="P297">
            <v>280497</v>
          </cell>
          <cell r="Q297">
            <v>881569</v>
          </cell>
          <cell r="R297">
            <v>2454838</v>
          </cell>
          <cell r="S297">
            <v>1630089</v>
          </cell>
          <cell r="T297">
            <v>882791</v>
          </cell>
          <cell r="U297">
            <v>446376</v>
          </cell>
          <cell r="V297">
            <v>2342259</v>
          </cell>
          <cell r="W297">
            <v>1311075</v>
          </cell>
          <cell r="X297">
            <v>1261383</v>
          </cell>
          <cell r="Y297">
            <v>1228779</v>
          </cell>
          <cell r="Z297">
            <v>957390</v>
          </cell>
          <cell r="AA297">
            <v>537141</v>
          </cell>
          <cell r="AB297">
            <v>14214187</v>
          </cell>
        </row>
        <row r="298">
          <cell r="A298" t="str">
            <v>E09000007</v>
          </cell>
          <cell r="B298" t="str">
            <v>HCA - Camden</v>
          </cell>
          <cell r="C298">
            <v>0</v>
          </cell>
          <cell r="D298">
            <v>0</v>
          </cell>
          <cell r="E298">
            <v>0</v>
          </cell>
          <cell r="F298">
            <v>0</v>
          </cell>
          <cell r="G298">
            <v>0</v>
          </cell>
          <cell r="H298">
            <v>0</v>
          </cell>
          <cell r="I298">
            <v>0</v>
          </cell>
          <cell r="J298">
            <v>0</v>
          </cell>
          <cell r="K298">
            <v>0</v>
          </cell>
          <cell r="L298">
            <v>0</v>
          </cell>
          <cell r="M298">
            <v>4</v>
          </cell>
          <cell r="N298">
            <v>1</v>
          </cell>
          <cell r="O298">
            <v>5</v>
          </cell>
          <cell r="P298">
            <v>0</v>
          </cell>
          <cell r="Q298">
            <v>0</v>
          </cell>
          <cell r="R298">
            <v>0</v>
          </cell>
          <cell r="S298">
            <v>0</v>
          </cell>
          <cell r="T298">
            <v>0</v>
          </cell>
          <cell r="U298">
            <v>0</v>
          </cell>
          <cell r="V298">
            <v>0</v>
          </cell>
          <cell r="W298">
            <v>0</v>
          </cell>
          <cell r="X298">
            <v>0</v>
          </cell>
          <cell r="Y298">
            <v>0</v>
          </cell>
          <cell r="Z298">
            <v>228400</v>
          </cell>
          <cell r="AA298">
            <v>34500</v>
          </cell>
          <cell r="AB298">
            <v>262900</v>
          </cell>
        </row>
        <row r="299">
          <cell r="A299" t="str">
            <v>E09000008</v>
          </cell>
          <cell r="B299" t="str">
            <v>HCA - Croydon</v>
          </cell>
          <cell r="C299">
            <v>5</v>
          </cell>
          <cell r="D299">
            <v>4</v>
          </cell>
          <cell r="E299">
            <v>36</v>
          </cell>
          <cell r="F299">
            <v>51</v>
          </cell>
          <cell r="G299">
            <v>12</v>
          </cell>
          <cell r="H299">
            <v>1</v>
          </cell>
          <cell r="I299">
            <v>4</v>
          </cell>
          <cell r="J299">
            <v>9</v>
          </cell>
          <cell r="K299">
            <v>35</v>
          </cell>
          <cell r="L299">
            <v>41</v>
          </cell>
          <cell r="M299">
            <v>31</v>
          </cell>
          <cell r="N299">
            <v>12</v>
          </cell>
          <cell r="O299">
            <v>241</v>
          </cell>
          <cell r="P299">
            <v>239800</v>
          </cell>
          <cell r="Q299">
            <v>234500</v>
          </cell>
          <cell r="R299">
            <v>1633694</v>
          </cell>
          <cell r="S299">
            <v>2359899</v>
          </cell>
          <cell r="T299">
            <v>615200</v>
          </cell>
          <cell r="U299">
            <v>45000</v>
          </cell>
          <cell r="V299">
            <v>358900</v>
          </cell>
          <cell r="W299">
            <v>593800</v>
          </cell>
          <cell r="X299">
            <v>2045000</v>
          </cell>
          <cell r="Y299">
            <v>2709000</v>
          </cell>
          <cell r="Z299">
            <v>1918400</v>
          </cell>
          <cell r="AA299">
            <v>889100</v>
          </cell>
          <cell r="AB299">
            <v>13642293</v>
          </cell>
        </row>
        <row r="300">
          <cell r="A300" t="str">
            <v>E09000009</v>
          </cell>
          <cell r="B300" t="str">
            <v>HCA - Ealing</v>
          </cell>
          <cell r="C300">
            <v>9</v>
          </cell>
          <cell r="D300">
            <v>32</v>
          </cell>
          <cell r="E300">
            <v>20</v>
          </cell>
          <cell r="F300">
            <v>3</v>
          </cell>
          <cell r="G300">
            <v>0</v>
          </cell>
          <cell r="H300">
            <v>0</v>
          </cell>
          <cell r="I300">
            <v>6</v>
          </cell>
          <cell r="J300">
            <v>1</v>
          </cell>
          <cell r="K300">
            <v>36</v>
          </cell>
          <cell r="L300">
            <v>5</v>
          </cell>
          <cell r="M300">
            <v>0</v>
          </cell>
          <cell r="N300">
            <v>2</v>
          </cell>
          <cell r="O300">
            <v>114</v>
          </cell>
          <cell r="P300">
            <v>336900</v>
          </cell>
          <cell r="Q300">
            <v>1751268</v>
          </cell>
          <cell r="R300">
            <v>1217995</v>
          </cell>
          <cell r="S300">
            <v>160279</v>
          </cell>
          <cell r="T300">
            <v>0</v>
          </cell>
          <cell r="U300">
            <v>0</v>
          </cell>
          <cell r="V300">
            <v>343500</v>
          </cell>
          <cell r="W300">
            <v>60000</v>
          </cell>
          <cell r="X300">
            <v>1948100</v>
          </cell>
          <cell r="Y300">
            <v>394488</v>
          </cell>
          <cell r="Z300">
            <v>0</v>
          </cell>
          <cell r="AA300">
            <v>66000</v>
          </cell>
          <cell r="AB300">
            <v>6278530</v>
          </cell>
        </row>
        <row r="301">
          <cell r="A301" t="str">
            <v>E09000010</v>
          </cell>
          <cell r="B301" t="str">
            <v>HCA - Enfield</v>
          </cell>
          <cell r="C301">
            <v>0</v>
          </cell>
          <cell r="D301">
            <v>8</v>
          </cell>
          <cell r="E301">
            <v>31</v>
          </cell>
          <cell r="F301">
            <v>50</v>
          </cell>
          <cell r="G301">
            <v>8</v>
          </cell>
          <cell r="H301">
            <v>3</v>
          </cell>
          <cell r="I301">
            <v>0</v>
          </cell>
          <cell r="J301">
            <v>22</v>
          </cell>
          <cell r="K301">
            <v>12</v>
          </cell>
          <cell r="L301">
            <v>6</v>
          </cell>
          <cell r="M301">
            <v>2</v>
          </cell>
          <cell r="N301">
            <v>0</v>
          </cell>
          <cell r="O301">
            <v>142</v>
          </cell>
          <cell r="P301">
            <v>0</v>
          </cell>
          <cell r="Q301">
            <v>366796</v>
          </cell>
          <cell r="R301">
            <v>1606787</v>
          </cell>
          <cell r="S301">
            <v>2682669</v>
          </cell>
          <cell r="T301">
            <v>485954</v>
          </cell>
          <cell r="U301">
            <v>180998</v>
          </cell>
          <cell r="V301">
            <v>0</v>
          </cell>
          <cell r="W301">
            <v>1103950</v>
          </cell>
          <cell r="X301">
            <v>671500</v>
          </cell>
          <cell r="Y301">
            <v>368950</v>
          </cell>
          <cell r="Z301">
            <v>143500</v>
          </cell>
          <cell r="AA301">
            <v>0</v>
          </cell>
          <cell r="AB301">
            <v>7611104</v>
          </cell>
        </row>
        <row r="302">
          <cell r="A302" t="str">
            <v>E09000011</v>
          </cell>
          <cell r="B302" t="str">
            <v>HCA - Greenwich</v>
          </cell>
          <cell r="C302">
            <v>0</v>
          </cell>
          <cell r="D302">
            <v>6</v>
          </cell>
          <cell r="E302">
            <v>38</v>
          </cell>
          <cell r="F302">
            <v>23</v>
          </cell>
          <cell r="G302">
            <v>46</v>
          </cell>
          <cell r="H302">
            <v>36</v>
          </cell>
          <cell r="I302">
            <v>7</v>
          </cell>
          <cell r="J302">
            <v>4</v>
          </cell>
          <cell r="K302">
            <v>21</v>
          </cell>
          <cell r="L302">
            <v>35</v>
          </cell>
          <cell r="M302">
            <v>47</v>
          </cell>
          <cell r="N302">
            <v>6</v>
          </cell>
          <cell r="O302">
            <v>269</v>
          </cell>
          <cell r="P302">
            <v>0</v>
          </cell>
          <cell r="Q302">
            <v>353800</v>
          </cell>
          <cell r="R302">
            <v>2489779</v>
          </cell>
          <cell r="S302">
            <v>1721400</v>
          </cell>
          <cell r="T302">
            <v>4094920</v>
          </cell>
          <cell r="U302">
            <v>3025110</v>
          </cell>
          <cell r="V302">
            <v>699100</v>
          </cell>
          <cell r="W302">
            <v>313684</v>
          </cell>
          <cell r="X302">
            <v>2013940</v>
          </cell>
          <cell r="Y302">
            <v>3100190</v>
          </cell>
          <cell r="Z302">
            <v>4251000</v>
          </cell>
          <cell r="AA302">
            <v>686822</v>
          </cell>
          <cell r="AB302">
            <v>22749745</v>
          </cell>
        </row>
        <row r="303">
          <cell r="A303" t="str">
            <v>E09000012</v>
          </cell>
          <cell r="B303" t="str">
            <v>HCA - Hackney</v>
          </cell>
          <cell r="C303">
            <v>0</v>
          </cell>
          <cell r="D303">
            <v>2</v>
          </cell>
          <cell r="E303">
            <v>2</v>
          </cell>
          <cell r="F303">
            <v>0</v>
          </cell>
          <cell r="G303">
            <v>0</v>
          </cell>
          <cell r="H303">
            <v>0</v>
          </cell>
          <cell r="I303">
            <v>2</v>
          </cell>
          <cell r="J303">
            <v>1</v>
          </cell>
          <cell r="K303">
            <v>19</v>
          </cell>
          <cell r="L303">
            <v>13</v>
          </cell>
          <cell r="M303">
            <v>10</v>
          </cell>
          <cell r="N303">
            <v>8</v>
          </cell>
          <cell r="O303">
            <v>57</v>
          </cell>
          <cell r="P303">
            <v>0</v>
          </cell>
          <cell r="Q303">
            <v>119190</v>
          </cell>
          <cell r="R303">
            <v>185110</v>
          </cell>
          <cell r="S303">
            <v>0</v>
          </cell>
          <cell r="T303">
            <v>0</v>
          </cell>
          <cell r="U303">
            <v>0</v>
          </cell>
          <cell r="V303">
            <v>143513</v>
          </cell>
          <cell r="W303">
            <v>59200</v>
          </cell>
          <cell r="X303">
            <v>1281936</v>
          </cell>
          <cell r="Y303">
            <v>1031521</v>
          </cell>
          <cell r="Z303">
            <v>925250</v>
          </cell>
          <cell r="AA303">
            <v>877000</v>
          </cell>
          <cell r="AB303">
            <v>4622720</v>
          </cell>
        </row>
        <row r="304">
          <cell r="A304" t="str">
            <v>E09000013</v>
          </cell>
          <cell r="B304" t="str">
            <v>HCA - Hammersmith and Fulham</v>
          </cell>
          <cell r="C304">
            <v>0</v>
          </cell>
          <cell r="D304">
            <v>0</v>
          </cell>
          <cell r="E304">
            <v>0</v>
          </cell>
          <cell r="F304">
            <v>0</v>
          </cell>
          <cell r="G304">
            <v>1</v>
          </cell>
          <cell r="H304">
            <v>0</v>
          </cell>
          <cell r="I304">
            <v>0</v>
          </cell>
          <cell r="J304">
            <v>0</v>
          </cell>
          <cell r="K304">
            <v>2</v>
          </cell>
          <cell r="L304">
            <v>0</v>
          </cell>
          <cell r="M304">
            <v>0</v>
          </cell>
          <cell r="N304">
            <v>0</v>
          </cell>
          <cell r="O304">
            <v>3</v>
          </cell>
          <cell r="P304">
            <v>0</v>
          </cell>
          <cell r="Q304">
            <v>0</v>
          </cell>
          <cell r="R304">
            <v>0</v>
          </cell>
          <cell r="S304">
            <v>0</v>
          </cell>
          <cell r="T304">
            <v>119999</v>
          </cell>
          <cell r="U304">
            <v>0</v>
          </cell>
          <cell r="V304">
            <v>0</v>
          </cell>
          <cell r="W304">
            <v>0</v>
          </cell>
          <cell r="X304">
            <v>193600</v>
          </cell>
          <cell r="Y304">
            <v>0</v>
          </cell>
          <cell r="Z304">
            <v>0</v>
          </cell>
          <cell r="AA304">
            <v>0</v>
          </cell>
          <cell r="AB304">
            <v>313599</v>
          </cell>
        </row>
        <row r="305">
          <cell r="A305" t="str">
            <v>E09000014</v>
          </cell>
          <cell r="B305" t="str">
            <v>HCA - Haringey</v>
          </cell>
          <cell r="C305">
            <v>0</v>
          </cell>
          <cell r="D305">
            <v>0</v>
          </cell>
          <cell r="E305">
            <v>0</v>
          </cell>
          <cell r="F305">
            <v>0</v>
          </cell>
          <cell r="G305">
            <v>0</v>
          </cell>
          <cell r="H305">
            <v>0</v>
          </cell>
          <cell r="I305">
            <v>0</v>
          </cell>
          <cell r="J305">
            <v>0</v>
          </cell>
          <cell r="K305">
            <v>0</v>
          </cell>
          <cell r="L305">
            <v>0</v>
          </cell>
          <cell r="M305">
            <v>1</v>
          </cell>
          <cell r="N305">
            <v>0</v>
          </cell>
          <cell r="O305">
            <v>1</v>
          </cell>
          <cell r="P305">
            <v>0</v>
          </cell>
          <cell r="Q305">
            <v>0</v>
          </cell>
          <cell r="R305">
            <v>0</v>
          </cell>
          <cell r="S305">
            <v>0</v>
          </cell>
          <cell r="T305">
            <v>0</v>
          </cell>
          <cell r="U305">
            <v>0</v>
          </cell>
          <cell r="V305">
            <v>0</v>
          </cell>
          <cell r="W305">
            <v>0</v>
          </cell>
          <cell r="X305">
            <v>0</v>
          </cell>
          <cell r="Y305">
            <v>0</v>
          </cell>
          <cell r="Z305">
            <v>119999</v>
          </cell>
          <cell r="AA305">
            <v>0</v>
          </cell>
          <cell r="AB305">
            <v>119999</v>
          </cell>
        </row>
        <row r="306">
          <cell r="A306" t="str">
            <v>E09000015</v>
          </cell>
          <cell r="B306" t="str">
            <v>HCA - Harrow</v>
          </cell>
          <cell r="C306">
            <v>0</v>
          </cell>
          <cell r="D306">
            <v>0</v>
          </cell>
          <cell r="E306">
            <v>5</v>
          </cell>
          <cell r="F306">
            <v>9</v>
          </cell>
          <cell r="G306">
            <v>1</v>
          </cell>
          <cell r="H306">
            <v>3</v>
          </cell>
          <cell r="I306">
            <v>22</v>
          </cell>
          <cell r="J306">
            <v>5</v>
          </cell>
          <cell r="K306">
            <v>40</v>
          </cell>
          <cell r="L306">
            <v>21</v>
          </cell>
          <cell r="M306">
            <v>9</v>
          </cell>
          <cell r="N306">
            <v>20</v>
          </cell>
          <cell r="O306">
            <v>135</v>
          </cell>
          <cell r="P306">
            <v>0</v>
          </cell>
          <cell r="Q306">
            <v>0</v>
          </cell>
          <cell r="R306">
            <v>335600</v>
          </cell>
          <cell r="S306">
            <v>555000</v>
          </cell>
          <cell r="T306">
            <v>92500</v>
          </cell>
          <cell r="U306">
            <v>117280</v>
          </cell>
          <cell r="V306">
            <v>1511240</v>
          </cell>
          <cell r="W306">
            <v>253750</v>
          </cell>
          <cell r="X306">
            <v>2824460</v>
          </cell>
          <cell r="Y306">
            <v>1482575</v>
          </cell>
          <cell r="Z306">
            <v>638500</v>
          </cell>
          <cell r="AA306">
            <v>1505970</v>
          </cell>
          <cell r="AB306">
            <v>9316875</v>
          </cell>
        </row>
        <row r="307">
          <cell r="A307" t="str">
            <v>E09000016</v>
          </cell>
          <cell r="B307" t="str">
            <v>HCA - Havering</v>
          </cell>
          <cell r="C307">
            <v>3</v>
          </cell>
          <cell r="D307">
            <v>29</v>
          </cell>
          <cell r="E307">
            <v>61</v>
          </cell>
          <cell r="F307">
            <v>54</v>
          </cell>
          <cell r="G307">
            <v>57</v>
          </cell>
          <cell r="H307">
            <v>74</v>
          </cell>
          <cell r="I307">
            <v>29</v>
          </cell>
          <cell r="J307">
            <v>6</v>
          </cell>
          <cell r="K307">
            <v>48</v>
          </cell>
          <cell r="L307">
            <v>47</v>
          </cell>
          <cell r="M307">
            <v>58</v>
          </cell>
          <cell r="N307">
            <v>48</v>
          </cell>
          <cell r="O307">
            <v>514</v>
          </cell>
          <cell r="P307">
            <v>134599</v>
          </cell>
          <cell r="Q307">
            <v>1275740</v>
          </cell>
          <cell r="R307">
            <v>3031879</v>
          </cell>
          <cell r="S307">
            <v>2827880</v>
          </cell>
          <cell r="T307">
            <v>2923080</v>
          </cell>
          <cell r="U307">
            <v>3758106</v>
          </cell>
          <cell r="V307">
            <v>1550295</v>
          </cell>
          <cell r="W307">
            <v>334100</v>
          </cell>
          <cell r="X307">
            <v>2564398</v>
          </cell>
          <cell r="Y307">
            <v>3161040</v>
          </cell>
          <cell r="Z307">
            <v>3567600</v>
          </cell>
          <cell r="AA307">
            <v>2986380</v>
          </cell>
          <cell r="AB307">
            <v>28115097</v>
          </cell>
        </row>
        <row r="308">
          <cell r="A308" t="str">
            <v>E09000017</v>
          </cell>
          <cell r="B308" t="str">
            <v>HCA - Hillingdon</v>
          </cell>
          <cell r="C308">
            <v>2</v>
          </cell>
          <cell r="D308">
            <v>5</v>
          </cell>
          <cell r="E308">
            <v>38</v>
          </cell>
          <cell r="F308">
            <v>21</v>
          </cell>
          <cell r="G308">
            <v>22</v>
          </cell>
          <cell r="H308">
            <v>6</v>
          </cell>
          <cell r="I308">
            <v>24</v>
          </cell>
          <cell r="J308">
            <v>5</v>
          </cell>
          <cell r="K308">
            <v>46</v>
          </cell>
          <cell r="L308">
            <v>24</v>
          </cell>
          <cell r="M308">
            <v>31</v>
          </cell>
          <cell r="N308">
            <v>10</v>
          </cell>
          <cell r="O308">
            <v>234</v>
          </cell>
          <cell r="P308">
            <v>70398</v>
          </cell>
          <cell r="Q308">
            <v>303579</v>
          </cell>
          <cell r="R308">
            <v>2153758</v>
          </cell>
          <cell r="S308">
            <v>1283265</v>
          </cell>
          <cell r="T308">
            <v>1654080</v>
          </cell>
          <cell r="U308">
            <v>578960</v>
          </cell>
          <cell r="V308">
            <v>1868694</v>
          </cell>
          <cell r="W308">
            <v>358170</v>
          </cell>
          <cell r="X308">
            <v>3421798</v>
          </cell>
          <cell r="Y308">
            <v>1392233</v>
          </cell>
          <cell r="Z308">
            <v>2499761</v>
          </cell>
          <cell r="AA308">
            <v>1168008</v>
          </cell>
          <cell r="AB308">
            <v>16752704</v>
          </cell>
        </row>
        <row r="309">
          <cell r="A309" t="str">
            <v>E09000018</v>
          </cell>
          <cell r="B309" t="str">
            <v>HCA - Hounslow</v>
          </cell>
          <cell r="C309">
            <v>3</v>
          </cell>
          <cell r="D309">
            <v>3</v>
          </cell>
          <cell r="E309">
            <v>13</v>
          </cell>
          <cell r="F309">
            <v>12</v>
          </cell>
          <cell r="G309">
            <v>38</v>
          </cell>
          <cell r="H309">
            <v>1</v>
          </cell>
          <cell r="I309">
            <v>4</v>
          </cell>
          <cell r="J309">
            <v>0</v>
          </cell>
          <cell r="K309">
            <v>7</v>
          </cell>
          <cell r="L309">
            <v>14</v>
          </cell>
          <cell r="M309">
            <v>70</v>
          </cell>
          <cell r="N309">
            <v>32</v>
          </cell>
          <cell r="O309">
            <v>197</v>
          </cell>
          <cell r="P309">
            <v>330000</v>
          </cell>
          <cell r="Q309">
            <v>172000</v>
          </cell>
          <cell r="R309">
            <v>699200</v>
          </cell>
          <cell r="S309">
            <v>605799</v>
          </cell>
          <cell r="T309">
            <v>2516419</v>
          </cell>
          <cell r="U309">
            <v>62000</v>
          </cell>
          <cell r="V309">
            <v>266188</v>
          </cell>
          <cell r="W309">
            <v>0</v>
          </cell>
          <cell r="X309">
            <v>506600</v>
          </cell>
          <cell r="Y309">
            <v>807400</v>
          </cell>
          <cell r="Z309">
            <v>5441534</v>
          </cell>
          <cell r="AA309">
            <v>2267557</v>
          </cell>
          <cell r="AB309">
            <v>13674697</v>
          </cell>
        </row>
        <row r="310">
          <cell r="A310" t="str">
            <v>E09000019</v>
          </cell>
          <cell r="B310" t="str">
            <v>HCA - Islington</v>
          </cell>
          <cell r="C310">
            <v>0</v>
          </cell>
          <cell r="D310">
            <v>3</v>
          </cell>
          <cell r="E310">
            <v>10</v>
          </cell>
          <cell r="F310">
            <v>0</v>
          </cell>
          <cell r="G310">
            <v>10</v>
          </cell>
          <cell r="H310">
            <v>0</v>
          </cell>
          <cell r="I310">
            <v>0</v>
          </cell>
          <cell r="J310">
            <v>3</v>
          </cell>
          <cell r="K310">
            <v>12</v>
          </cell>
          <cell r="L310">
            <v>0</v>
          </cell>
          <cell r="M310">
            <v>0</v>
          </cell>
          <cell r="N310">
            <v>0</v>
          </cell>
          <cell r="O310">
            <v>38</v>
          </cell>
          <cell r="P310">
            <v>0</v>
          </cell>
          <cell r="Q310">
            <v>229550</v>
          </cell>
          <cell r="R310">
            <v>817490</v>
          </cell>
          <cell r="S310">
            <v>0</v>
          </cell>
          <cell r="T310">
            <v>970250</v>
          </cell>
          <cell r="U310">
            <v>0</v>
          </cell>
          <cell r="V310">
            <v>0</v>
          </cell>
          <cell r="W310">
            <v>286000</v>
          </cell>
          <cell r="X310">
            <v>1363000</v>
          </cell>
          <cell r="Y310">
            <v>0</v>
          </cell>
          <cell r="Z310">
            <v>0</v>
          </cell>
          <cell r="AA310">
            <v>0</v>
          </cell>
          <cell r="AB310">
            <v>3666290</v>
          </cell>
        </row>
        <row r="311">
          <cell r="A311" t="str">
            <v>E09000020</v>
          </cell>
          <cell r="B311" t="str">
            <v>HCA - Kensington and Chelsea</v>
          </cell>
          <cell r="C311">
            <v>0</v>
          </cell>
          <cell r="D311">
            <v>0</v>
          </cell>
          <cell r="E311">
            <v>0</v>
          </cell>
          <cell r="F311">
            <v>0</v>
          </cell>
          <cell r="G311">
            <v>0</v>
          </cell>
          <cell r="H311">
            <v>0</v>
          </cell>
          <cell r="I311">
            <v>0</v>
          </cell>
          <cell r="J311">
            <v>0</v>
          </cell>
          <cell r="K311">
            <v>0</v>
          </cell>
          <cell r="L311">
            <v>1</v>
          </cell>
          <cell r="M311">
            <v>0</v>
          </cell>
          <cell r="N311">
            <v>0</v>
          </cell>
          <cell r="O311">
            <v>1</v>
          </cell>
          <cell r="P311">
            <v>0</v>
          </cell>
          <cell r="Q311">
            <v>0</v>
          </cell>
          <cell r="R311">
            <v>0</v>
          </cell>
          <cell r="S311">
            <v>0</v>
          </cell>
          <cell r="T311">
            <v>0</v>
          </cell>
          <cell r="U311">
            <v>0</v>
          </cell>
          <cell r="V311">
            <v>0</v>
          </cell>
          <cell r="W311">
            <v>0</v>
          </cell>
          <cell r="X311">
            <v>0</v>
          </cell>
          <cell r="Y311">
            <v>120000</v>
          </cell>
          <cell r="Z311">
            <v>0</v>
          </cell>
          <cell r="AA311">
            <v>0</v>
          </cell>
          <cell r="AB311">
            <v>120000</v>
          </cell>
        </row>
        <row r="312">
          <cell r="A312" t="str">
            <v>E09000021</v>
          </cell>
          <cell r="B312" t="str">
            <v>HCA - Kingston upon Thames</v>
          </cell>
          <cell r="C312">
            <v>1</v>
          </cell>
          <cell r="D312">
            <v>10</v>
          </cell>
          <cell r="E312">
            <v>10</v>
          </cell>
          <cell r="F312">
            <v>1</v>
          </cell>
          <cell r="G312">
            <v>9</v>
          </cell>
          <cell r="H312">
            <v>27</v>
          </cell>
          <cell r="I312">
            <v>9</v>
          </cell>
          <cell r="J312">
            <v>1</v>
          </cell>
          <cell r="K312">
            <v>0</v>
          </cell>
          <cell r="L312">
            <v>0</v>
          </cell>
          <cell r="M312">
            <v>1</v>
          </cell>
          <cell r="N312">
            <v>2</v>
          </cell>
          <cell r="O312">
            <v>71</v>
          </cell>
          <cell r="P312">
            <v>55400</v>
          </cell>
          <cell r="Q312">
            <v>590525</v>
          </cell>
          <cell r="R312">
            <v>660598</v>
          </cell>
          <cell r="S312">
            <v>100000</v>
          </cell>
          <cell r="T312">
            <v>594720</v>
          </cell>
          <cell r="U312">
            <v>2196300</v>
          </cell>
          <cell r="V312">
            <v>751000</v>
          </cell>
          <cell r="W312">
            <v>115000</v>
          </cell>
          <cell r="X312">
            <v>0</v>
          </cell>
          <cell r="Y312">
            <v>0</v>
          </cell>
          <cell r="Z312">
            <v>59000</v>
          </cell>
          <cell r="AA312">
            <v>178000</v>
          </cell>
          <cell r="AB312">
            <v>5300543</v>
          </cell>
        </row>
        <row r="313">
          <cell r="A313" t="str">
            <v>E09000022</v>
          </cell>
          <cell r="B313" t="str">
            <v>HCA - Lambeth</v>
          </cell>
          <cell r="C313">
            <v>0</v>
          </cell>
          <cell r="D313">
            <v>0</v>
          </cell>
          <cell r="E313">
            <v>9</v>
          </cell>
          <cell r="F313">
            <v>0</v>
          </cell>
          <cell r="G313">
            <v>8</v>
          </cell>
          <cell r="H313">
            <v>31</v>
          </cell>
          <cell r="I313">
            <v>10</v>
          </cell>
          <cell r="J313">
            <v>4</v>
          </cell>
          <cell r="K313">
            <v>19</v>
          </cell>
          <cell r="L313">
            <v>16</v>
          </cell>
          <cell r="M313">
            <v>9</v>
          </cell>
          <cell r="N313">
            <v>21</v>
          </cell>
          <cell r="O313">
            <v>127</v>
          </cell>
          <cell r="P313">
            <v>0</v>
          </cell>
          <cell r="Q313">
            <v>0</v>
          </cell>
          <cell r="R313">
            <v>698000</v>
          </cell>
          <cell r="S313">
            <v>0</v>
          </cell>
          <cell r="T313">
            <v>532000</v>
          </cell>
          <cell r="U313">
            <v>1886900</v>
          </cell>
          <cell r="V313">
            <v>702250</v>
          </cell>
          <cell r="W313">
            <v>292100</v>
          </cell>
          <cell r="X313">
            <v>1469790</v>
          </cell>
          <cell r="Y313">
            <v>1558044</v>
          </cell>
          <cell r="Z313">
            <v>943000</v>
          </cell>
          <cell r="AA313">
            <v>2163800</v>
          </cell>
          <cell r="AB313">
            <v>10245884</v>
          </cell>
        </row>
        <row r="314">
          <cell r="A314" t="str">
            <v>E09000023</v>
          </cell>
          <cell r="B314" t="str">
            <v>HCA - Lewisham</v>
          </cell>
          <cell r="C314">
            <v>4</v>
          </cell>
          <cell r="D314">
            <v>8</v>
          </cell>
          <cell r="E314">
            <v>19</v>
          </cell>
          <cell r="F314">
            <v>13</v>
          </cell>
          <cell r="G314">
            <v>11</v>
          </cell>
          <cell r="H314">
            <v>3</v>
          </cell>
          <cell r="I314">
            <v>12</v>
          </cell>
          <cell r="J314">
            <v>6</v>
          </cell>
          <cell r="K314">
            <v>65</v>
          </cell>
          <cell r="L314">
            <v>7</v>
          </cell>
          <cell r="M314">
            <v>39</v>
          </cell>
          <cell r="N314">
            <v>7</v>
          </cell>
          <cell r="O314">
            <v>194</v>
          </cell>
          <cell r="P314">
            <v>229900</v>
          </cell>
          <cell r="Q314">
            <v>424600</v>
          </cell>
          <cell r="R314">
            <v>1150050</v>
          </cell>
          <cell r="S314">
            <v>805598</v>
          </cell>
          <cell r="T314">
            <v>834100</v>
          </cell>
          <cell r="U314">
            <v>189200</v>
          </cell>
          <cell r="V314">
            <v>860200</v>
          </cell>
          <cell r="W314">
            <v>481800</v>
          </cell>
          <cell r="X314">
            <v>4569550</v>
          </cell>
          <cell r="Y314">
            <v>474300</v>
          </cell>
          <cell r="Z314">
            <v>3120700</v>
          </cell>
          <cell r="AA314">
            <v>721000</v>
          </cell>
          <cell r="AB314">
            <v>13860998</v>
          </cell>
        </row>
        <row r="315">
          <cell r="A315" t="str">
            <v>E09000024</v>
          </cell>
          <cell r="B315" t="str">
            <v>HCA - Merton</v>
          </cell>
          <cell r="C315">
            <v>0</v>
          </cell>
          <cell r="D315">
            <v>20</v>
          </cell>
          <cell r="E315">
            <v>21</v>
          </cell>
          <cell r="F315">
            <v>21</v>
          </cell>
          <cell r="G315">
            <v>12</v>
          </cell>
          <cell r="H315">
            <v>4</v>
          </cell>
          <cell r="I315">
            <v>7</v>
          </cell>
          <cell r="J315">
            <v>1</v>
          </cell>
          <cell r="K315">
            <v>6</v>
          </cell>
          <cell r="L315">
            <v>22</v>
          </cell>
          <cell r="M315">
            <v>3</v>
          </cell>
          <cell r="N315">
            <v>6</v>
          </cell>
          <cell r="O315">
            <v>123</v>
          </cell>
          <cell r="P315">
            <v>0</v>
          </cell>
          <cell r="Q315">
            <v>1405280</v>
          </cell>
          <cell r="R315">
            <v>1579900</v>
          </cell>
          <cell r="S315">
            <v>1305410</v>
          </cell>
          <cell r="T315">
            <v>969990</v>
          </cell>
          <cell r="U315">
            <v>376300</v>
          </cell>
          <cell r="V315">
            <v>429997</v>
          </cell>
          <cell r="W315">
            <v>68000</v>
          </cell>
          <cell r="X315">
            <v>344589</v>
          </cell>
          <cell r="Y315">
            <v>1022000</v>
          </cell>
          <cell r="Z315">
            <v>243000</v>
          </cell>
          <cell r="AA315">
            <v>690400</v>
          </cell>
          <cell r="AB315">
            <v>8434866</v>
          </cell>
        </row>
        <row r="316">
          <cell r="A316" t="str">
            <v>E09000025</v>
          </cell>
          <cell r="B316" t="str">
            <v>HCA - Newham</v>
          </cell>
          <cell r="C316">
            <v>11</v>
          </cell>
          <cell r="D316">
            <v>14</v>
          </cell>
          <cell r="E316">
            <v>27</v>
          </cell>
          <cell r="F316">
            <v>27</v>
          </cell>
          <cell r="G316">
            <v>39</v>
          </cell>
          <cell r="H316">
            <v>0</v>
          </cell>
          <cell r="I316">
            <v>4</v>
          </cell>
          <cell r="J316">
            <v>0</v>
          </cell>
          <cell r="K316">
            <v>2</v>
          </cell>
          <cell r="L316">
            <v>1</v>
          </cell>
          <cell r="M316">
            <v>28</v>
          </cell>
          <cell r="N316">
            <v>16</v>
          </cell>
          <cell r="O316">
            <v>169</v>
          </cell>
          <cell r="P316">
            <v>563800</v>
          </cell>
          <cell r="Q316">
            <v>808600</v>
          </cell>
          <cell r="R316">
            <v>1216500</v>
          </cell>
          <cell r="S316">
            <v>1223600</v>
          </cell>
          <cell r="T316">
            <v>2060800</v>
          </cell>
          <cell r="U316">
            <v>0</v>
          </cell>
          <cell r="V316">
            <v>359320</v>
          </cell>
          <cell r="W316">
            <v>0</v>
          </cell>
          <cell r="X316">
            <v>175600</v>
          </cell>
          <cell r="Y316">
            <v>67000</v>
          </cell>
          <cell r="Z316">
            <v>2202300</v>
          </cell>
          <cell r="AA316">
            <v>1818985</v>
          </cell>
          <cell r="AB316">
            <v>10496505</v>
          </cell>
        </row>
        <row r="317">
          <cell r="A317" t="str">
            <v>E09000026</v>
          </cell>
          <cell r="B317" t="str">
            <v>HCA - Redbridge</v>
          </cell>
          <cell r="C317">
            <v>0</v>
          </cell>
          <cell r="D317">
            <v>0</v>
          </cell>
          <cell r="E317">
            <v>0</v>
          </cell>
          <cell r="F317">
            <v>0</v>
          </cell>
          <cell r="G317">
            <v>14</v>
          </cell>
          <cell r="H317">
            <v>3</v>
          </cell>
          <cell r="I317">
            <v>3</v>
          </cell>
          <cell r="J317">
            <v>3</v>
          </cell>
          <cell r="K317">
            <v>4</v>
          </cell>
          <cell r="L317">
            <v>2</v>
          </cell>
          <cell r="M317">
            <v>12</v>
          </cell>
          <cell r="N317">
            <v>18</v>
          </cell>
          <cell r="O317">
            <v>59</v>
          </cell>
          <cell r="P317">
            <v>0</v>
          </cell>
          <cell r="Q317">
            <v>0</v>
          </cell>
          <cell r="R317">
            <v>0</v>
          </cell>
          <cell r="S317">
            <v>0</v>
          </cell>
          <cell r="T317">
            <v>597386</v>
          </cell>
          <cell r="U317">
            <v>196798</v>
          </cell>
          <cell r="V317">
            <v>274998</v>
          </cell>
          <cell r="W317">
            <v>322999</v>
          </cell>
          <cell r="X317">
            <v>318499</v>
          </cell>
          <cell r="Y317">
            <v>115200</v>
          </cell>
          <cell r="Z317">
            <v>783500</v>
          </cell>
          <cell r="AA317">
            <v>998850</v>
          </cell>
          <cell r="AB317">
            <v>3608230</v>
          </cell>
        </row>
        <row r="318">
          <cell r="A318" t="str">
            <v>E09000027</v>
          </cell>
          <cell r="B318" t="str">
            <v>HCA - Richmond upon Thames</v>
          </cell>
          <cell r="C318">
            <v>0</v>
          </cell>
          <cell r="D318">
            <v>0</v>
          </cell>
          <cell r="E318">
            <v>0</v>
          </cell>
          <cell r="F318">
            <v>0</v>
          </cell>
          <cell r="G318">
            <v>0</v>
          </cell>
          <cell r="H318">
            <v>0</v>
          </cell>
          <cell r="I318">
            <v>0</v>
          </cell>
          <cell r="J318">
            <v>1</v>
          </cell>
          <cell r="K318">
            <v>0</v>
          </cell>
          <cell r="L318">
            <v>0</v>
          </cell>
          <cell r="M318">
            <v>0</v>
          </cell>
          <cell r="N318">
            <v>0</v>
          </cell>
          <cell r="O318">
            <v>1</v>
          </cell>
          <cell r="P318">
            <v>0</v>
          </cell>
          <cell r="Q318">
            <v>0</v>
          </cell>
          <cell r="R318">
            <v>0</v>
          </cell>
          <cell r="S318">
            <v>0</v>
          </cell>
          <cell r="T318">
            <v>0</v>
          </cell>
          <cell r="U318">
            <v>0</v>
          </cell>
          <cell r="V318">
            <v>0</v>
          </cell>
          <cell r="W318">
            <v>93000</v>
          </cell>
          <cell r="X318">
            <v>0</v>
          </cell>
          <cell r="Y318">
            <v>0</v>
          </cell>
          <cell r="Z318">
            <v>0</v>
          </cell>
          <cell r="AA318">
            <v>0</v>
          </cell>
          <cell r="AB318">
            <v>93000</v>
          </cell>
        </row>
        <row r="319">
          <cell r="A319" t="str">
            <v>E09000028</v>
          </cell>
          <cell r="B319" t="str">
            <v>HCA - Southwark</v>
          </cell>
          <cell r="C319">
            <v>0</v>
          </cell>
          <cell r="D319">
            <v>0</v>
          </cell>
          <cell r="E319">
            <v>0</v>
          </cell>
          <cell r="F319">
            <v>2</v>
          </cell>
          <cell r="G319">
            <v>2</v>
          </cell>
          <cell r="H319">
            <v>7</v>
          </cell>
          <cell r="I319">
            <v>0</v>
          </cell>
          <cell r="J319">
            <v>1</v>
          </cell>
          <cell r="K319">
            <v>17</v>
          </cell>
          <cell r="L319">
            <v>0</v>
          </cell>
          <cell r="M319">
            <v>34</v>
          </cell>
          <cell r="N319">
            <v>18</v>
          </cell>
          <cell r="O319">
            <v>81</v>
          </cell>
          <cell r="P319">
            <v>0</v>
          </cell>
          <cell r="Q319">
            <v>0</v>
          </cell>
          <cell r="R319">
            <v>0</v>
          </cell>
          <cell r="S319">
            <v>80500</v>
          </cell>
          <cell r="T319">
            <v>146200</v>
          </cell>
          <cell r="U319">
            <v>512500</v>
          </cell>
          <cell r="V319">
            <v>0</v>
          </cell>
          <cell r="W319">
            <v>79000</v>
          </cell>
          <cell r="X319">
            <v>1456500</v>
          </cell>
          <cell r="Y319">
            <v>0</v>
          </cell>
          <cell r="Z319">
            <v>2952750</v>
          </cell>
          <cell r="AA319">
            <v>1906075</v>
          </cell>
          <cell r="AB319">
            <v>7133525</v>
          </cell>
        </row>
        <row r="320">
          <cell r="A320" t="str">
            <v>E09000029</v>
          </cell>
          <cell r="B320" t="str">
            <v>HCA - Sutton</v>
          </cell>
          <cell r="C320">
            <v>5</v>
          </cell>
          <cell r="D320">
            <v>18</v>
          </cell>
          <cell r="E320">
            <v>19</v>
          </cell>
          <cell r="F320">
            <v>15</v>
          </cell>
          <cell r="G320">
            <v>0</v>
          </cell>
          <cell r="H320">
            <v>31</v>
          </cell>
          <cell r="I320">
            <v>4</v>
          </cell>
          <cell r="J320">
            <v>1</v>
          </cell>
          <cell r="K320">
            <v>2</v>
          </cell>
          <cell r="L320">
            <v>13</v>
          </cell>
          <cell r="M320">
            <v>3</v>
          </cell>
          <cell r="N320">
            <v>12</v>
          </cell>
          <cell r="O320">
            <v>123</v>
          </cell>
          <cell r="P320">
            <v>406580</v>
          </cell>
          <cell r="Q320">
            <v>1188247</v>
          </cell>
          <cell r="R320">
            <v>997984</v>
          </cell>
          <cell r="S320">
            <v>979193</v>
          </cell>
          <cell r="T320">
            <v>0</v>
          </cell>
          <cell r="U320">
            <v>1634900</v>
          </cell>
          <cell r="V320">
            <v>245000</v>
          </cell>
          <cell r="W320">
            <v>53199</v>
          </cell>
          <cell r="X320">
            <v>109000</v>
          </cell>
          <cell r="Y320">
            <v>820480</v>
          </cell>
          <cell r="Z320">
            <v>295990</v>
          </cell>
          <cell r="AA320">
            <v>772000</v>
          </cell>
          <cell r="AB320">
            <v>7502573</v>
          </cell>
        </row>
        <row r="321">
          <cell r="A321" t="str">
            <v>E09000030</v>
          </cell>
          <cell r="B321" t="str">
            <v>HCA - Tower Hamlets</v>
          </cell>
          <cell r="C321">
            <v>6</v>
          </cell>
          <cell r="D321">
            <v>3</v>
          </cell>
          <cell r="E321">
            <v>12</v>
          </cell>
          <cell r="F321">
            <v>24</v>
          </cell>
          <cell r="G321">
            <v>12</v>
          </cell>
          <cell r="H321">
            <v>7</v>
          </cell>
          <cell r="I321">
            <v>20</v>
          </cell>
          <cell r="J321">
            <v>2</v>
          </cell>
          <cell r="K321">
            <v>13</v>
          </cell>
          <cell r="L321">
            <v>1</v>
          </cell>
          <cell r="M321">
            <v>8</v>
          </cell>
          <cell r="N321">
            <v>17</v>
          </cell>
          <cell r="O321">
            <v>125</v>
          </cell>
          <cell r="P321">
            <v>303400</v>
          </cell>
          <cell r="Q321">
            <v>176399</v>
          </cell>
          <cell r="R321">
            <v>855132</v>
          </cell>
          <cell r="S321">
            <v>1854312</v>
          </cell>
          <cell r="T321">
            <v>1120700</v>
          </cell>
          <cell r="U321">
            <v>648190</v>
          </cell>
          <cell r="V321">
            <v>1638899</v>
          </cell>
          <cell r="W321">
            <v>144999</v>
          </cell>
          <cell r="X321">
            <v>1227396</v>
          </cell>
          <cell r="Y321">
            <v>108999</v>
          </cell>
          <cell r="Z321">
            <v>659375</v>
          </cell>
          <cell r="AA321">
            <v>1405650</v>
          </cell>
          <cell r="AB321">
            <v>10143451</v>
          </cell>
        </row>
        <row r="322">
          <cell r="A322" t="str">
            <v>E09000031</v>
          </cell>
          <cell r="B322" t="str">
            <v>HCA - Waltham Forest</v>
          </cell>
          <cell r="C322">
            <v>0</v>
          </cell>
          <cell r="D322">
            <v>0</v>
          </cell>
          <cell r="E322">
            <v>0</v>
          </cell>
          <cell r="F322">
            <v>12</v>
          </cell>
          <cell r="G322">
            <v>24</v>
          </cell>
          <cell r="H322">
            <v>30</v>
          </cell>
          <cell r="I322">
            <v>10</v>
          </cell>
          <cell r="J322">
            <v>7</v>
          </cell>
          <cell r="K322">
            <v>12</v>
          </cell>
          <cell r="L322">
            <v>13</v>
          </cell>
          <cell r="M322">
            <v>1</v>
          </cell>
          <cell r="N322">
            <v>9</v>
          </cell>
          <cell r="O322">
            <v>118</v>
          </cell>
          <cell r="P322">
            <v>0</v>
          </cell>
          <cell r="Q322">
            <v>0</v>
          </cell>
          <cell r="R322">
            <v>0</v>
          </cell>
          <cell r="S322">
            <v>792599</v>
          </cell>
          <cell r="T322">
            <v>1236488</v>
          </cell>
          <cell r="U322">
            <v>1793760</v>
          </cell>
          <cell r="V322">
            <v>577600</v>
          </cell>
          <cell r="W322">
            <v>520400</v>
          </cell>
          <cell r="X322">
            <v>878615</v>
          </cell>
          <cell r="Y322">
            <v>1094387</v>
          </cell>
          <cell r="Z322">
            <v>92000</v>
          </cell>
          <cell r="AA322">
            <v>717994</v>
          </cell>
          <cell r="AB322">
            <v>7703843</v>
          </cell>
        </row>
        <row r="323">
          <cell r="A323" t="str">
            <v>E09000032</v>
          </cell>
          <cell r="B323" t="str">
            <v>HCA - Wandsworth</v>
          </cell>
          <cell r="C323">
            <v>1</v>
          </cell>
          <cell r="D323">
            <v>6</v>
          </cell>
          <cell r="E323">
            <v>60</v>
          </cell>
          <cell r="F323">
            <v>10</v>
          </cell>
          <cell r="G323">
            <v>0</v>
          </cell>
          <cell r="H323">
            <v>0</v>
          </cell>
          <cell r="I323">
            <v>9</v>
          </cell>
          <cell r="J323">
            <v>3</v>
          </cell>
          <cell r="K323">
            <v>22</v>
          </cell>
          <cell r="L323">
            <v>5</v>
          </cell>
          <cell r="M323">
            <v>7</v>
          </cell>
          <cell r="N323">
            <v>14</v>
          </cell>
          <cell r="O323">
            <v>137</v>
          </cell>
          <cell r="P323">
            <v>99000</v>
          </cell>
          <cell r="Q323">
            <v>618140</v>
          </cell>
          <cell r="R323">
            <v>5873360</v>
          </cell>
          <cell r="S323">
            <v>863500</v>
          </cell>
          <cell r="T323">
            <v>0</v>
          </cell>
          <cell r="U323">
            <v>0</v>
          </cell>
          <cell r="V323">
            <v>879420</v>
          </cell>
          <cell r="W323">
            <v>258610</v>
          </cell>
          <cell r="X323">
            <v>2055420</v>
          </cell>
          <cell r="Y323">
            <v>516800</v>
          </cell>
          <cell r="Z323">
            <v>781990</v>
          </cell>
          <cell r="AA323">
            <v>1632380</v>
          </cell>
          <cell r="AB323">
            <v>13578620</v>
          </cell>
        </row>
        <row r="325">
          <cell r="B325" t="str">
            <v>Actual Tot</v>
          </cell>
          <cell r="C325">
            <v>2103</v>
          </cell>
          <cell r="D325">
            <v>3944</v>
          </cell>
          <cell r="E325">
            <v>7976</v>
          </cell>
          <cell r="F325">
            <v>5581</v>
          </cell>
          <cell r="G325">
            <v>8775</v>
          </cell>
          <cell r="H325">
            <v>5846</v>
          </cell>
          <cell r="I325">
            <v>8174</v>
          </cell>
          <cell r="J325">
            <v>4929</v>
          </cell>
          <cell r="K325">
            <v>9355</v>
          </cell>
          <cell r="L325">
            <v>6899</v>
          </cell>
          <cell r="M325">
            <v>10644</v>
          </cell>
          <cell r="N325">
            <v>6788</v>
          </cell>
          <cell r="O325">
            <v>81014</v>
          </cell>
          <cell r="P325">
            <v>78085336</v>
          </cell>
          <cell r="Q325">
            <v>156235889</v>
          </cell>
          <cell r="R325">
            <v>331824722</v>
          </cell>
          <cell r="S325">
            <v>235211787</v>
          </cell>
          <cell r="T325">
            <v>380805175</v>
          </cell>
          <cell r="U325">
            <v>252665796</v>
          </cell>
          <cell r="V325">
            <v>357360346</v>
          </cell>
          <cell r="W325">
            <v>215839215</v>
          </cell>
          <cell r="X325">
            <v>429755197</v>
          </cell>
          <cell r="Y325">
            <v>319334604</v>
          </cell>
          <cell r="Z325">
            <v>504326612</v>
          </cell>
          <cell r="AA325">
            <v>329148285</v>
          </cell>
          <cell r="AB325">
            <v>3590592964</v>
          </cell>
        </row>
      </sheetData>
      <sheetData sheetId="2"/>
      <sheetData sheetId="3"/>
      <sheetData sheetId="4"/>
      <sheetData sheetId="5"/>
    </sheetDataSet>
  </externalBook>
</externalLink>
</file>

<file path=xl/tables/table1.xml><?xml version="1.0" encoding="utf-8"?>
<table xmlns="http://schemas.openxmlformats.org/spreadsheetml/2006/main" id="2" name="Table14" displayName="Table14" ref="B4:E23" totalsRowShown="0" headerRowDxfId="17" dataDxfId="16">
  <tableColumns count="4">
    <tableColumn id="1" name=" " dataDxfId="15"/>
    <tableColumn id="2" name="Completions3" dataDxfId="14"/>
    <tableColumn id="3" name="Value of Equity Loans (£m) at completion1" dataDxfId="13"/>
    <tableColumn id="4" name="Total value of properties sold (£m)2" dataDxfId="12"/>
  </tableColumns>
  <tableStyleInfo showFirstColumn="0" showLastColumn="0" showRowStripes="1" showColumnStripes="0"/>
</table>
</file>

<file path=xl/tables/table2.xml><?xml version="1.0" encoding="utf-8"?>
<table xmlns="http://schemas.openxmlformats.org/spreadsheetml/2006/main" id="3" name="Table13" displayName="Table13" ref="B4:E23" totalsRowShown="0" headerRowDxfId="11" dataDxfId="10">
  <tableColumns count="4">
    <tableColumn id="1" name=" " dataDxfId="9"/>
    <tableColumn id="2" name="Completions3" dataDxfId="8"/>
    <tableColumn id="3" name="Value of Equity Loans (£m) at completion1" dataDxfId="7"/>
    <tableColumn id="4" name="Total value of properties sold (£m)2" dataDxfId="6"/>
  </tableColumns>
  <tableStyleInfo showFirstColumn="0" showLastColumn="0" showRowStripes="1" showColumnStripes="0"/>
</table>
</file>

<file path=xl/tables/table3.xml><?xml version="1.0" encoding="utf-8"?>
<table xmlns="http://schemas.openxmlformats.org/spreadsheetml/2006/main" id="4" name="Table142" displayName="Table142" ref="B4:E27" totalsRowShown="0" headerRowDxfId="5" dataDxfId="4">
  <tableColumns count="4">
    <tableColumn id="1" name=" " dataDxfId="3"/>
    <tableColumn id="2" name="Completions" dataDxfId="2"/>
    <tableColumn id="3" name="Government Liability (maximum possible cost) £m1" dataDxfId="1"/>
    <tableColumn id="4"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T35"/>
  <sheetViews>
    <sheetView tabSelected="1" zoomScale="80" zoomScaleNormal="80" workbookViewId="0">
      <selection activeCell="B3" sqref="B3"/>
    </sheetView>
  </sheetViews>
  <sheetFormatPr defaultColWidth="8.88671875" defaultRowHeight="15" x14ac:dyDescent="0.2"/>
  <cols>
    <col min="1" max="1" width="5.21875" style="3" customWidth="1"/>
    <col min="2" max="2" width="14.33203125" style="3" customWidth="1"/>
    <col min="3" max="3" width="8.6640625" style="3" customWidth="1"/>
    <col min="4" max="6" width="8.88671875" style="3" customWidth="1"/>
    <col min="7" max="7" width="9.5546875" style="3" bestFit="1" customWidth="1"/>
    <col min="8" max="10" width="8.88671875" style="3" customWidth="1"/>
    <col min="11" max="11" width="9.5546875" style="3" bestFit="1" customWidth="1"/>
    <col min="12" max="12" width="8.88671875" style="3" customWidth="1"/>
    <col min="13" max="16384" width="8.88671875" style="3"/>
  </cols>
  <sheetData>
    <row r="1" spans="1:13" x14ac:dyDescent="0.2">
      <c r="A1" s="8"/>
      <c r="B1" s="8"/>
      <c r="C1" s="8"/>
      <c r="D1" s="8"/>
      <c r="E1" s="8"/>
      <c r="F1" s="8"/>
      <c r="G1" s="8"/>
      <c r="H1" s="8"/>
      <c r="I1" s="8"/>
      <c r="J1" s="8"/>
      <c r="K1" s="8"/>
      <c r="L1" s="8"/>
    </row>
    <row r="2" spans="1:13" x14ac:dyDescent="0.2">
      <c r="A2" s="8"/>
      <c r="B2" s="8"/>
      <c r="C2" s="8"/>
      <c r="D2" s="8"/>
      <c r="E2" s="8"/>
      <c r="F2" s="8"/>
      <c r="G2" s="8"/>
      <c r="H2" s="8"/>
      <c r="I2" s="8"/>
      <c r="J2" s="8"/>
      <c r="K2" s="8"/>
      <c r="L2" s="8"/>
    </row>
    <row r="3" spans="1:13" ht="18" x14ac:dyDescent="0.25">
      <c r="A3" s="8"/>
      <c r="B3" s="9" t="s">
        <v>0</v>
      </c>
      <c r="C3" s="8"/>
      <c r="D3" s="8"/>
      <c r="E3" s="8"/>
      <c r="F3" s="8"/>
      <c r="G3" s="8"/>
      <c r="H3" s="8"/>
      <c r="I3" s="8"/>
      <c r="J3" s="8"/>
      <c r="K3" s="8"/>
      <c r="L3" s="8"/>
    </row>
    <row r="4" spans="1:13" x14ac:dyDescent="0.2">
      <c r="A4" s="8"/>
      <c r="B4" s="8"/>
      <c r="C4" s="8"/>
      <c r="D4" s="8"/>
      <c r="E4" s="8"/>
      <c r="F4" s="8"/>
      <c r="G4" s="8"/>
      <c r="H4" s="8"/>
      <c r="I4" s="8"/>
      <c r="J4" s="8"/>
      <c r="K4" s="8"/>
      <c r="L4" s="8"/>
    </row>
    <row r="5" spans="1:13" x14ac:dyDescent="0.2">
      <c r="A5" s="8"/>
      <c r="B5" s="8"/>
      <c r="C5" s="8"/>
      <c r="D5" s="8"/>
      <c r="E5" s="8"/>
      <c r="F5" s="8"/>
      <c r="G5" s="8"/>
      <c r="H5" s="8"/>
      <c r="I5" s="8"/>
      <c r="J5" s="8"/>
      <c r="K5" s="8"/>
      <c r="L5" s="8"/>
    </row>
    <row r="6" spans="1:13" x14ac:dyDescent="0.2">
      <c r="A6" s="3" t="s">
        <v>663</v>
      </c>
      <c r="B6" s="68" t="s">
        <v>686</v>
      </c>
      <c r="C6" s="10"/>
      <c r="D6" s="4" t="s">
        <v>683</v>
      </c>
      <c r="E6" s="4"/>
      <c r="F6" s="4"/>
      <c r="G6" s="4"/>
      <c r="H6" s="4"/>
      <c r="I6" s="4"/>
      <c r="J6" s="4"/>
      <c r="K6" s="4"/>
      <c r="L6" s="4"/>
      <c r="M6"/>
    </row>
    <row r="7" spans="1:13" x14ac:dyDescent="0.2">
      <c r="B7" s="13" t="s">
        <v>687</v>
      </c>
      <c r="C7" s="10"/>
      <c r="D7" s="4" t="s">
        <v>691</v>
      </c>
      <c r="E7" s="4"/>
      <c r="F7" s="4"/>
      <c r="G7" s="4"/>
      <c r="H7" s="4"/>
      <c r="I7" s="4"/>
      <c r="J7" s="4"/>
      <c r="K7" s="4"/>
      <c r="L7" s="4"/>
      <c r="M7" s="2"/>
    </row>
    <row r="8" spans="1:13" x14ac:dyDescent="0.2">
      <c r="B8" s="68" t="s">
        <v>685</v>
      </c>
      <c r="C8" s="10"/>
      <c r="D8" s="4" t="s">
        <v>684</v>
      </c>
      <c r="E8" s="4"/>
      <c r="F8" s="4"/>
      <c r="G8" s="4"/>
      <c r="H8" s="4"/>
      <c r="I8" s="4"/>
      <c r="J8" s="4"/>
      <c r="K8" s="4"/>
      <c r="L8" s="4"/>
    </row>
    <row r="9" spans="1:13" x14ac:dyDescent="0.2">
      <c r="B9" s="68"/>
      <c r="C9" s="10"/>
      <c r="D9" s="4"/>
      <c r="E9" s="4"/>
      <c r="F9" s="4"/>
      <c r="G9" s="4"/>
      <c r="H9" s="4"/>
      <c r="I9" s="4"/>
      <c r="J9" s="4"/>
      <c r="K9" s="4"/>
      <c r="L9" s="4"/>
    </row>
    <row r="10" spans="1:13" x14ac:dyDescent="0.2">
      <c r="A10" s="14"/>
      <c r="B10" s="13" t="s">
        <v>774</v>
      </c>
      <c r="C10" s="10"/>
      <c r="D10" s="4" t="s">
        <v>781</v>
      </c>
      <c r="E10" s="4"/>
      <c r="F10" s="4"/>
      <c r="G10" s="4"/>
      <c r="H10" s="4"/>
      <c r="I10" s="4"/>
      <c r="J10" s="4"/>
      <c r="K10" s="4"/>
      <c r="L10" s="4"/>
    </row>
    <row r="11" spans="1:13" x14ac:dyDescent="0.2">
      <c r="A11" s="14"/>
      <c r="B11" s="13" t="s">
        <v>775</v>
      </c>
      <c r="C11" s="10"/>
      <c r="D11" s="4" t="s">
        <v>782</v>
      </c>
      <c r="E11" s="4"/>
      <c r="F11" s="4"/>
      <c r="G11" s="4"/>
      <c r="H11" s="4"/>
      <c r="I11" s="4"/>
      <c r="J11" s="4"/>
      <c r="K11" s="4"/>
      <c r="L11" s="4"/>
    </row>
    <row r="12" spans="1:13" x14ac:dyDescent="0.2">
      <c r="A12" s="14"/>
      <c r="B12" s="13" t="s">
        <v>776</v>
      </c>
      <c r="C12" s="10"/>
      <c r="D12" s="4" t="s">
        <v>783</v>
      </c>
      <c r="E12" s="4"/>
      <c r="F12" s="4"/>
      <c r="G12" s="4"/>
      <c r="H12" s="4"/>
      <c r="I12" s="4"/>
      <c r="J12" s="4"/>
      <c r="K12" s="4"/>
      <c r="L12" s="4"/>
    </row>
    <row r="13" spans="1:13" x14ac:dyDescent="0.2">
      <c r="A13" s="14"/>
      <c r="B13" s="13" t="s">
        <v>777</v>
      </c>
      <c r="C13" s="10"/>
      <c r="D13" s="4" t="s">
        <v>784</v>
      </c>
      <c r="E13" s="4"/>
      <c r="F13" s="4"/>
      <c r="G13" s="4"/>
      <c r="H13" s="4"/>
      <c r="I13" s="4"/>
      <c r="J13" s="4"/>
      <c r="K13" s="4"/>
      <c r="L13" s="4"/>
    </row>
    <row r="14" spans="1:13" x14ac:dyDescent="0.2">
      <c r="A14" s="14"/>
      <c r="B14" s="13" t="s">
        <v>778</v>
      </c>
      <c r="C14" s="10"/>
      <c r="D14" s="4" t="s">
        <v>785</v>
      </c>
      <c r="E14" s="4"/>
      <c r="F14" s="4"/>
      <c r="G14" s="4"/>
      <c r="H14" s="4"/>
      <c r="I14" s="4"/>
      <c r="J14" s="4"/>
      <c r="K14" s="4"/>
      <c r="L14" s="4"/>
    </row>
    <row r="15" spans="1:13" x14ac:dyDescent="0.2">
      <c r="A15" s="14"/>
      <c r="B15" s="13" t="s">
        <v>779</v>
      </c>
      <c r="C15" s="10"/>
      <c r="D15" s="4" t="s">
        <v>786</v>
      </c>
      <c r="E15" s="4"/>
      <c r="F15" s="4"/>
      <c r="G15" s="4"/>
      <c r="H15" s="4"/>
      <c r="I15" s="4"/>
      <c r="J15" s="4"/>
      <c r="K15" s="4"/>
      <c r="L15" s="4"/>
    </row>
    <row r="16" spans="1:13" x14ac:dyDescent="0.2">
      <c r="A16" s="14"/>
      <c r="B16" s="13" t="s">
        <v>780</v>
      </c>
      <c r="C16" s="10"/>
      <c r="D16" s="4" t="s">
        <v>802</v>
      </c>
      <c r="E16" s="4"/>
      <c r="F16" s="4"/>
      <c r="G16" s="4"/>
      <c r="H16" s="4"/>
      <c r="I16" s="4"/>
      <c r="J16" s="4"/>
      <c r="K16" s="4"/>
      <c r="L16" s="4"/>
    </row>
    <row r="18" spans="2:20" x14ac:dyDescent="0.2">
      <c r="J18" s="4"/>
      <c r="K18" s="4"/>
      <c r="L18" s="4"/>
    </row>
    <row r="19" spans="2:20" ht="15.75" x14ac:dyDescent="0.25">
      <c r="B19" s="5" t="s">
        <v>601</v>
      </c>
      <c r="D19" s="4"/>
      <c r="J19" s="4"/>
      <c r="K19" s="4"/>
      <c r="L19" s="4"/>
    </row>
    <row r="20" spans="2:20" x14ac:dyDescent="0.2">
      <c r="B20" s="4"/>
      <c r="D20" s="4"/>
      <c r="J20" s="6"/>
      <c r="K20" s="6"/>
      <c r="L20" s="6"/>
      <c r="M20" s="6"/>
    </row>
    <row r="21" spans="2:20" x14ac:dyDescent="0.2">
      <c r="B21" s="6" t="s">
        <v>602</v>
      </c>
      <c r="D21" s="6"/>
      <c r="J21" s="6"/>
      <c r="K21" s="6"/>
      <c r="L21" s="6"/>
      <c r="M21" s="6"/>
    </row>
    <row r="22" spans="2:20" x14ac:dyDescent="0.2">
      <c r="B22" s="6" t="s">
        <v>603</v>
      </c>
      <c r="D22" s="6"/>
      <c r="G22" s="8"/>
      <c r="H22" s="8"/>
      <c r="I22" s="8"/>
      <c r="J22" s="6"/>
      <c r="K22" s="6"/>
      <c r="L22" s="6"/>
      <c r="M22" s="6"/>
      <c r="N22" s="6"/>
    </row>
    <row r="23" spans="2:20" x14ac:dyDescent="0.2">
      <c r="B23" s="6" t="s">
        <v>604</v>
      </c>
      <c r="D23" s="6"/>
      <c r="G23" s="8"/>
      <c r="H23" s="8"/>
      <c r="I23" s="1"/>
      <c r="J23" s="2"/>
      <c r="O23" s="6"/>
      <c r="P23" s="6"/>
      <c r="Q23" s="6"/>
      <c r="R23" s="6"/>
      <c r="S23" s="6"/>
      <c r="T23" s="6"/>
    </row>
    <row r="24" spans="2:20" x14ac:dyDescent="0.25">
      <c r="B24" s="11" t="s">
        <v>605</v>
      </c>
      <c r="C24" s="11"/>
      <c r="D24" s="11"/>
      <c r="E24" s="7"/>
      <c r="F24" s="8"/>
      <c r="G24" s="8"/>
      <c r="H24" s="8"/>
      <c r="I24" s="8"/>
      <c r="J24" s="6"/>
    </row>
    <row r="25" spans="2:20" x14ac:dyDescent="0.25">
      <c r="B25" s="6" t="s">
        <v>598</v>
      </c>
      <c r="D25" s="6"/>
      <c r="F25" s="8"/>
      <c r="G25" s="8"/>
      <c r="H25" s="8"/>
      <c r="I25" s="8"/>
    </row>
    <row r="27" spans="2:20" x14ac:dyDescent="0.25">
      <c r="B27" s="12" t="s">
        <v>599</v>
      </c>
      <c r="C27" s="149">
        <v>42551</v>
      </c>
      <c r="I27" s="4"/>
    </row>
    <row r="28" spans="2:20" x14ac:dyDescent="0.25">
      <c r="B28" s="12" t="s">
        <v>600</v>
      </c>
      <c r="C28" s="149">
        <v>42642</v>
      </c>
      <c r="D28" s="6"/>
      <c r="E28" s="6"/>
      <c r="F28" s="6"/>
      <c r="G28" s="6"/>
      <c r="I28" s="4"/>
    </row>
    <row r="29" spans="2:20" x14ac:dyDescent="0.2">
      <c r="E29" s="6"/>
      <c r="F29" s="6"/>
      <c r="G29" s="6"/>
      <c r="H29" s="4"/>
      <c r="I29" s="4"/>
    </row>
    <row r="30" spans="2:20" ht="15.75" x14ac:dyDescent="0.25">
      <c r="B30" s="5" t="s">
        <v>664</v>
      </c>
      <c r="E30" s="6"/>
      <c r="F30" s="6"/>
      <c r="G30" s="6"/>
      <c r="H30" s="4"/>
      <c r="I30" s="4"/>
    </row>
    <row r="31" spans="2:20" ht="32.25" customHeight="1" x14ac:dyDescent="0.2">
      <c r="B31" s="157" t="s">
        <v>787</v>
      </c>
      <c r="C31" s="157"/>
      <c r="D31" s="157"/>
      <c r="E31" s="157"/>
      <c r="F31" s="157"/>
      <c r="G31" s="157"/>
      <c r="H31" s="157"/>
      <c r="I31" s="157"/>
      <c r="J31" s="157"/>
      <c r="K31" s="157"/>
      <c r="L31" s="157"/>
      <c r="M31" s="157"/>
    </row>
    <row r="32" spans="2:20" x14ac:dyDescent="0.2">
      <c r="E32" s="6"/>
      <c r="F32" s="6"/>
      <c r="G32" s="6"/>
    </row>
    <row r="33" spans="2:13" ht="41.25" customHeight="1" x14ac:dyDescent="0.2">
      <c r="B33" s="156"/>
      <c r="C33" s="156"/>
      <c r="D33" s="156"/>
      <c r="E33" s="156"/>
      <c r="F33" s="156"/>
      <c r="G33" s="156"/>
      <c r="H33" s="156"/>
      <c r="I33" s="156"/>
      <c r="J33" s="156"/>
      <c r="K33" s="156"/>
      <c r="L33" s="156"/>
      <c r="M33" s="156"/>
    </row>
    <row r="35" spans="2:13" ht="28.5" customHeight="1" x14ac:dyDescent="0.2">
      <c r="B35" s="156"/>
      <c r="C35" s="156"/>
      <c r="D35" s="156"/>
      <c r="E35" s="156"/>
      <c r="F35" s="156"/>
      <c r="G35" s="156"/>
      <c r="H35" s="156"/>
      <c r="I35" s="156"/>
      <c r="J35" s="156"/>
      <c r="K35" s="156"/>
      <c r="L35" s="156"/>
      <c r="M35" s="156"/>
    </row>
  </sheetData>
  <mergeCells count="3">
    <mergeCell ref="B33:M33"/>
    <mergeCell ref="B31:M31"/>
    <mergeCell ref="B35:M35"/>
  </mergeCells>
  <hyperlinks>
    <hyperlink ref="B6" location="'Table 1 - LA'!A1" display="Table 1 - LA"/>
    <hyperlink ref="B8" location="'Table 3 - NewBuy'!A1" display="Table 3 - NewBuy"/>
    <hyperlink ref="B7" location="'Table 2 - Monthly'!A1" display="Table 2 - Monthly"/>
    <hyperlink ref="B24:E24" r:id="rId1" display="housing.statistics@communities.gsi.gov.uk"/>
    <hyperlink ref="B10" location="'Release Table 1'!A1" display="Release Table 1"/>
    <hyperlink ref="B11" location="'Release Table 2'!A1" display="Release Table 2"/>
    <hyperlink ref="B12" location="'Release Table 3'!A1" display="Release Table 3"/>
    <hyperlink ref="B13" location="'Release Table 4'!A1" display="Release Table 4"/>
    <hyperlink ref="B14" location="'Release Table 5'!A1" display="Release Table 5"/>
    <hyperlink ref="B15" location="'Release Table 6'!A1" display="Release Table 6"/>
    <hyperlink ref="B16" location="'Release Table 7'!A1" display="Release Table 7"/>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5"/>
  <sheetViews>
    <sheetView workbookViewId="0"/>
  </sheetViews>
  <sheetFormatPr defaultColWidth="8.88671875" defaultRowHeight="15" x14ac:dyDescent="0.2"/>
  <cols>
    <col min="1" max="1" width="2.21875" style="2" customWidth="1"/>
    <col min="2" max="6" width="18.21875" style="2" customWidth="1"/>
    <col min="7" max="16384" width="8.88671875" style="2"/>
  </cols>
  <sheetData>
    <row r="1" spans="1:6" x14ac:dyDescent="0.2">
      <c r="A1" s="47" t="s">
        <v>0</v>
      </c>
      <c r="B1" s="47"/>
    </row>
    <row r="2" spans="1:6" ht="15.75" x14ac:dyDescent="0.25">
      <c r="A2" s="140" t="s">
        <v>800</v>
      </c>
    </row>
    <row r="3" spans="1:6" ht="15.75" thickBot="1" x14ac:dyDescent="0.25">
      <c r="B3" s="102"/>
      <c r="C3" s="102"/>
      <c r="D3" s="102"/>
      <c r="E3" s="102"/>
      <c r="F3" s="102"/>
    </row>
    <row r="4" spans="1:6" s="124" customFormat="1" ht="27.75" thickBot="1" x14ac:dyDescent="0.25">
      <c r="B4" s="104" t="s">
        <v>759</v>
      </c>
      <c r="C4" s="104" t="s">
        <v>731</v>
      </c>
      <c r="D4" s="104" t="s">
        <v>732</v>
      </c>
      <c r="E4" s="104" t="s">
        <v>733</v>
      </c>
      <c r="F4" s="104" t="s">
        <v>734</v>
      </c>
    </row>
    <row r="5" spans="1:6" x14ac:dyDescent="0.2">
      <c r="B5" s="114" t="s">
        <v>760</v>
      </c>
      <c r="C5" s="125">
        <v>2021</v>
      </c>
      <c r="D5" s="151">
        <v>3.0867214466811253E-2</v>
      </c>
      <c r="E5" s="112">
        <v>2201</v>
      </c>
      <c r="F5" s="151">
        <v>2.7168143777618683E-2</v>
      </c>
    </row>
    <row r="6" spans="1:6" x14ac:dyDescent="0.2">
      <c r="B6" s="114" t="s">
        <v>761</v>
      </c>
      <c r="C6" s="125">
        <v>11891</v>
      </c>
      <c r="D6" s="151">
        <v>0.18161407581635458</v>
      </c>
      <c r="E6" s="112">
        <v>13047</v>
      </c>
      <c r="F6" s="151">
        <v>0.16104623892166786</v>
      </c>
    </row>
    <row r="7" spans="1:6" x14ac:dyDescent="0.2">
      <c r="B7" s="114" t="s">
        <v>762</v>
      </c>
      <c r="C7" s="125">
        <v>16949</v>
      </c>
      <c r="D7" s="151">
        <v>0.25886611479365856</v>
      </c>
      <c r="E7" s="112">
        <v>19623</v>
      </c>
      <c r="F7" s="151">
        <v>0.24221739452440319</v>
      </c>
    </row>
    <row r="8" spans="1:6" x14ac:dyDescent="0.2">
      <c r="B8" s="114" t="s">
        <v>763</v>
      </c>
      <c r="C8" s="125">
        <v>13885</v>
      </c>
      <c r="D8" s="151">
        <v>0.21206891285090265</v>
      </c>
      <c r="E8" s="112">
        <v>17326</v>
      </c>
      <c r="F8" s="151">
        <v>0.21386427037302194</v>
      </c>
    </row>
    <row r="9" spans="1:6" x14ac:dyDescent="0.2">
      <c r="B9" s="114" t="s">
        <v>764</v>
      </c>
      <c r="C9" s="125">
        <v>8449</v>
      </c>
      <c r="D9" s="151">
        <v>0.12904358982191405</v>
      </c>
      <c r="E9" s="112">
        <v>11312</v>
      </c>
      <c r="F9" s="151">
        <v>0.13963018737502161</v>
      </c>
    </row>
    <row r="10" spans="1:6" x14ac:dyDescent="0.2">
      <c r="B10" s="114" t="s">
        <v>765</v>
      </c>
      <c r="C10" s="125">
        <v>7510</v>
      </c>
      <c r="D10" s="151">
        <v>0.11470201912209427</v>
      </c>
      <c r="E10" s="112">
        <v>10813</v>
      </c>
      <c r="F10" s="151">
        <v>0.1334707581405683</v>
      </c>
    </row>
    <row r="11" spans="1:6" x14ac:dyDescent="0.2">
      <c r="B11" s="114" t="s">
        <v>766</v>
      </c>
      <c r="C11" s="125">
        <v>2814</v>
      </c>
      <c r="D11" s="151">
        <v>4.297889238476342E-2</v>
      </c>
      <c r="E11" s="112">
        <v>4048</v>
      </c>
      <c r="F11" s="151">
        <v>4.9966672426987928E-2</v>
      </c>
    </row>
    <row r="12" spans="1:6" x14ac:dyDescent="0.2">
      <c r="B12" s="114" t="s">
        <v>767</v>
      </c>
      <c r="C12" s="125">
        <v>1955</v>
      </c>
      <c r="D12" s="151">
        <v>2.9859180743501239E-2</v>
      </c>
      <c r="E12" s="112">
        <v>2644</v>
      </c>
      <c r="F12" s="151">
        <v>3.2636334460710494E-2</v>
      </c>
    </row>
    <row r="13" spans="1:6" ht="15.75" thickBot="1" x14ac:dyDescent="0.25">
      <c r="B13" s="126" t="s">
        <v>742</v>
      </c>
      <c r="C13" s="127">
        <v>65474</v>
      </c>
      <c r="D13" s="152">
        <v>0.99999999999999989</v>
      </c>
      <c r="E13" s="128">
        <v>81014</v>
      </c>
      <c r="F13" s="152">
        <v>1</v>
      </c>
    </row>
    <row r="15" spans="1:6" ht="90" customHeight="1" x14ac:dyDescent="0.2">
      <c r="B15" s="162" t="s">
        <v>768</v>
      </c>
      <c r="C15" s="162"/>
      <c r="D15" s="162"/>
      <c r="E15" s="162"/>
      <c r="F15" s="162"/>
    </row>
  </sheetData>
  <mergeCells count="1">
    <mergeCell ref="B15:F15"/>
  </mergeCells>
  <hyperlinks>
    <hyperlink ref="A1:B1" location="Contents!A1" display="Contents"/>
  </hyperlinks>
  <pageMargins left="0.25" right="0.25"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31"/>
  <sheetViews>
    <sheetView workbookViewId="0"/>
  </sheetViews>
  <sheetFormatPr defaultColWidth="8.88671875" defaultRowHeight="15" x14ac:dyDescent="0.2"/>
  <cols>
    <col min="1" max="1" width="2.21875" style="2" customWidth="1"/>
    <col min="2" max="2" width="21" style="2" customWidth="1"/>
    <col min="3" max="3" width="10.77734375" style="2" customWidth="1"/>
    <col min="4" max="4" width="19.77734375" style="2" customWidth="1"/>
    <col min="5" max="5" width="18.44140625" style="2" customWidth="1"/>
    <col min="6" max="16384" width="8.88671875" style="2"/>
  </cols>
  <sheetData>
    <row r="1" spans="1:5" x14ac:dyDescent="0.2">
      <c r="A1" s="47" t="s">
        <v>0</v>
      </c>
      <c r="B1" s="47"/>
    </row>
    <row r="2" spans="1:5" ht="15.75" x14ac:dyDescent="0.25">
      <c r="A2" s="15" t="s">
        <v>801</v>
      </c>
    </row>
    <row r="3" spans="1:5" ht="15.75" thickBot="1" x14ac:dyDescent="0.25">
      <c r="B3" s="73"/>
      <c r="C3" s="73"/>
      <c r="D3" s="73"/>
      <c r="E3" s="73"/>
    </row>
    <row r="4" spans="1:5" ht="40.5" thickBot="1" x14ac:dyDescent="0.25">
      <c r="B4" s="102" t="s">
        <v>663</v>
      </c>
      <c r="C4" s="103" t="s">
        <v>733</v>
      </c>
      <c r="D4" s="104" t="s">
        <v>769</v>
      </c>
      <c r="E4" s="104" t="s">
        <v>770</v>
      </c>
    </row>
    <row r="5" spans="1:5" x14ac:dyDescent="0.2">
      <c r="B5" s="105"/>
      <c r="C5" s="106"/>
      <c r="D5" s="107"/>
      <c r="E5" s="107"/>
    </row>
    <row r="6" spans="1:5" x14ac:dyDescent="0.2">
      <c r="B6" s="108">
        <v>2012</v>
      </c>
      <c r="C6" s="109">
        <v>1534</v>
      </c>
      <c r="D6" s="141">
        <v>15467229.208749885</v>
      </c>
      <c r="E6" s="142" t="s">
        <v>771</v>
      </c>
    </row>
    <row r="7" spans="1:5" x14ac:dyDescent="0.2">
      <c r="B7" s="111" t="s">
        <v>671</v>
      </c>
      <c r="C7" s="112">
        <v>252</v>
      </c>
      <c r="D7" s="143">
        <v>2578466.8250000025</v>
      </c>
      <c r="E7" s="144" t="s">
        <v>771</v>
      </c>
    </row>
    <row r="8" spans="1:5" x14ac:dyDescent="0.2">
      <c r="B8" s="111" t="s">
        <v>672</v>
      </c>
      <c r="C8" s="112">
        <v>376</v>
      </c>
      <c r="D8" s="143">
        <v>3794200.9187500048</v>
      </c>
      <c r="E8" s="144" t="s">
        <v>771</v>
      </c>
    </row>
    <row r="9" spans="1:5" x14ac:dyDescent="0.2">
      <c r="B9" s="111" t="s">
        <v>673</v>
      </c>
      <c r="C9" s="112">
        <v>906</v>
      </c>
      <c r="D9" s="143">
        <v>9094561.4649999551</v>
      </c>
      <c r="E9" s="144" t="s">
        <v>771</v>
      </c>
    </row>
    <row r="10" spans="1:5" x14ac:dyDescent="0.2">
      <c r="B10" s="108">
        <v>2013</v>
      </c>
      <c r="C10" s="145">
        <v>3549</v>
      </c>
      <c r="D10" s="141">
        <v>37293958.036500916</v>
      </c>
      <c r="E10" s="146" t="s">
        <v>771</v>
      </c>
    </row>
    <row r="11" spans="1:5" x14ac:dyDescent="0.2">
      <c r="B11" s="111" t="s">
        <v>674</v>
      </c>
      <c r="C11" s="112">
        <v>764</v>
      </c>
      <c r="D11" s="143">
        <v>7733839.2449999563</v>
      </c>
      <c r="E11" s="144" t="s">
        <v>771</v>
      </c>
    </row>
    <row r="12" spans="1:5" x14ac:dyDescent="0.2">
      <c r="B12" s="111" t="s">
        <v>671</v>
      </c>
      <c r="C12" s="112">
        <v>1489</v>
      </c>
      <c r="D12" s="143">
        <v>15679519.586499864</v>
      </c>
      <c r="E12" s="144" t="s">
        <v>771</v>
      </c>
    </row>
    <row r="13" spans="1:5" x14ac:dyDescent="0.2">
      <c r="B13" s="111" t="s">
        <v>672</v>
      </c>
      <c r="C13" s="112">
        <v>682</v>
      </c>
      <c r="D13" s="143">
        <v>7241353.5149999605</v>
      </c>
      <c r="E13" s="144" t="s">
        <v>771</v>
      </c>
    </row>
    <row r="14" spans="1:5" x14ac:dyDescent="0.2">
      <c r="B14" s="111" t="s">
        <v>673</v>
      </c>
      <c r="C14" s="112">
        <v>614</v>
      </c>
      <c r="D14" s="143">
        <v>6639245.6899999753</v>
      </c>
      <c r="E14" s="144" t="s">
        <v>771</v>
      </c>
    </row>
    <row r="15" spans="1:5" x14ac:dyDescent="0.2">
      <c r="B15" s="108">
        <v>2014</v>
      </c>
      <c r="C15" s="145">
        <v>584</v>
      </c>
      <c r="D15" s="141">
        <v>6337743.609999978</v>
      </c>
      <c r="E15" s="146" t="s">
        <v>771</v>
      </c>
    </row>
    <row r="16" spans="1:5" x14ac:dyDescent="0.2">
      <c r="B16" s="111" t="s">
        <v>674</v>
      </c>
      <c r="C16" s="112">
        <v>198</v>
      </c>
      <c r="D16" s="143">
        <v>2039159.1000000029</v>
      </c>
      <c r="E16" s="147" t="s">
        <v>771</v>
      </c>
    </row>
    <row r="17" spans="2:5" x14ac:dyDescent="0.2">
      <c r="B17" s="111" t="s">
        <v>671</v>
      </c>
      <c r="C17" s="112">
        <v>192</v>
      </c>
      <c r="D17" s="143">
        <v>2035450.2850000036</v>
      </c>
      <c r="E17" s="144" t="s">
        <v>771</v>
      </c>
    </row>
    <row r="18" spans="2:5" x14ac:dyDescent="0.25">
      <c r="B18" s="111" t="s">
        <v>672</v>
      </c>
      <c r="C18" s="112">
        <v>119</v>
      </c>
      <c r="D18" s="143">
        <v>1472809.140000002</v>
      </c>
      <c r="E18" s="144" t="s">
        <v>771</v>
      </c>
    </row>
    <row r="19" spans="2:5" x14ac:dyDescent="0.25">
      <c r="B19" s="111" t="s">
        <v>673</v>
      </c>
      <c r="C19" s="112">
        <v>75</v>
      </c>
      <c r="D19" s="143">
        <v>790325.08499999961</v>
      </c>
      <c r="E19" s="144" t="s">
        <v>771</v>
      </c>
    </row>
    <row r="20" spans="2:5" x14ac:dyDescent="0.25">
      <c r="B20" s="108">
        <v>2015</v>
      </c>
      <c r="C20" s="145">
        <v>28</v>
      </c>
      <c r="D20" s="141">
        <v>319079.47499999998</v>
      </c>
      <c r="E20" s="146" t="s">
        <v>771</v>
      </c>
    </row>
    <row r="21" spans="2:5" x14ac:dyDescent="0.25">
      <c r="B21" s="111" t="s">
        <v>674</v>
      </c>
      <c r="C21" s="112">
        <v>14</v>
      </c>
      <c r="D21" s="143">
        <v>152986.625</v>
      </c>
      <c r="E21" s="144" t="s">
        <v>771</v>
      </c>
    </row>
    <row r="22" spans="2:5" x14ac:dyDescent="0.2">
      <c r="B22" s="111" t="s">
        <v>671</v>
      </c>
      <c r="C22" s="112">
        <v>12</v>
      </c>
      <c r="D22" s="143">
        <v>144258.12500000003</v>
      </c>
      <c r="E22" s="144" t="s">
        <v>771</v>
      </c>
    </row>
    <row r="23" spans="2:5" x14ac:dyDescent="0.2">
      <c r="B23" s="111" t="s">
        <v>672</v>
      </c>
      <c r="C23" s="112">
        <v>2</v>
      </c>
      <c r="D23" s="143">
        <v>21834.724999999999</v>
      </c>
      <c r="E23" s="144" t="s">
        <v>771</v>
      </c>
    </row>
    <row r="24" spans="2:5" x14ac:dyDescent="0.2">
      <c r="B24" s="111" t="s">
        <v>673</v>
      </c>
      <c r="C24" s="153" t="s">
        <v>771</v>
      </c>
      <c r="D24" s="143">
        <v>0</v>
      </c>
      <c r="E24" s="144" t="s">
        <v>771</v>
      </c>
    </row>
    <row r="25" spans="2:5" x14ac:dyDescent="0.2">
      <c r="B25" s="108">
        <v>2016</v>
      </c>
      <c r="C25" s="145" t="s">
        <v>771</v>
      </c>
      <c r="D25" s="141">
        <v>0</v>
      </c>
      <c r="E25" s="146" t="s">
        <v>771</v>
      </c>
    </row>
    <row r="26" spans="2:5" x14ac:dyDescent="0.2">
      <c r="B26" s="111" t="s">
        <v>674</v>
      </c>
      <c r="C26" s="153" t="s">
        <v>771</v>
      </c>
      <c r="D26" s="154">
        <v>0</v>
      </c>
      <c r="E26" s="144" t="s">
        <v>771</v>
      </c>
    </row>
    <row r="27" spans="2:5" x14ac:dyDescent="0.2">
      <c r="B27" s="115" t="s">
        <v>668</v>
      </c>
      <c r="C27" s="145">
        <v>5695</v>
      </c>
      <c r="D27" s="141">
        <v>59423592.830252171</v>
      </c>
      <c r="E27" s="146" t="s">
        <v>771</v>
      </c>
    </row>
    <row r="28" spans="2:5" ht="15.75" thickBot="1" x14ac:dyDescent="0.25">
      <c r="B28" s="102"/>
      <c r="C28" s="120"/>
      <c r="D28" s="121"/>
      <c r="E28" s="121"/>
    </row>
    <row r="29" spans="2:5" x14ac:dyDescent="0.2">
      <c r="B29" s="114"/>
      <c r="C29" s="114"/>
      <c r="D29" s="113"/>
      <c r="E29" s="113"/>
    </row>
    <row r="30" spans="2:5" s="148" customFormat="1" ht="63.75" customHeight="1" x14ac:dyDescent="0.2">
      <c r="B30" s="157" t="s">
        <v>772</v>
      </c>
      <c r="C30" s="157"/>
      <c r="D30" s="157"/>
      <c r="E30" s="157"/>
    </row>
    <row r="31" spans="2:5" ht="39.75" customHeight="1" x14ac:dyDescent="0.2">
      <c r="B31" s="162" t="s">
        <v>773</v>
      </c>
      <c r="C31" s="162"/>
      <c r="D31" s="162"/>
      <c r="E31" s="162"/>
    </row>
  </sheetData>
  <mergeCells count="2">
    <mergeCell ref="B30:E30"/>
    <mergeCell ref="B31:E31"/>
  </mergeCells>
  <hyperlinks>
    <hyperlink ref="A1:B1" location="Contents!A1" display="Contents"/>
  </hyperlinks>
  <pageMargins left="0.25" right="0.25" top="0.75" bottom="0.75" header="0.3" footer="0.3"/>
  <pageSetup paperSize="9" scale="82"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C353"/>
  <sheetViews>
    <sheetView zoomScaleNormal="100" workbookViewId="0"/>
  </sheetViews>
  <sheetFormatPr defaultColWidth="5.77734375" defaultRowHeight="15" x14ac:dyDescent="0.2"/>
  <cols>
    <col min="1" max="1" width="1.21875" style="17" customWidth="1"/>
    <col min="2" max="2" width="8.33203125" style="17" customWidth="1"/>
    <col min="3" max="3" width="20.33203125" style="17" customWidth="1"/>
    <col min="4" max="4" width="6.77734375" style="17" customWidth="1"/>
    <col min="5" max="14" width="5.77734375" style="17" customWidth="1"/>
    <col min="15" max="15" width="6" style="17" customWidth="1"/>
    <col min="16" max="16" width="8.6640625" style="17" customWidth="1"/>
    <col min="17" max="21" width="9.109375" style="17" bestFit="1" customWidth="1"/>
    <col min="22" max="24" width="9.109375" style="17" customWidth="1"/>
    <col min="25" max="26" width="8.88671875" style="17" bestFit="1" customWidth="1"/>
    <col min="27" max="27" width="10.21875" style="17" customWidth="1"/>
    <col min="28" max="28" width="8.88671875" style="17" bestFit="1" customWidth="1"/>
    <col min="29" max="29" width="10.33203125" style="17" customWidth="1"/>
    <col min="30" max="16384" width="5.77734375" style="17"/>
  </cols>
  <sheetData>
    <row r="1" spans="1:29" x14ac:dyDescent="0.2">
      <c r="A1" s="47" t="s">
        <v>0</v>
      </c>
      <c r="B1" s="47"/>
    </row>
    <row r="2" spans="1:29" ht="18.75" x14ac:dyDescent="0.25">
      <c r="A2" s="69" t="s">
        <v>689</v>
      </c>
      <c r="B2" s="70"/>
      <c r="C2" s="70"/>
      <c r="D2" s="70"/>
      <c r="E2" s="70"/>
      <c r="F2" s="70"/>
      <c r="G2" s="70"/>
      <c r="H2" s="70"/>
      <c r="I2" s="70"/>
      <c r="J2" s="70"/>
      <c r="K2" s="70"/>
      <c r="L2" s="70"/>
      <c r="M2" s="16"/>
      <c r="N2" s="16"/>
      <c r="O2" s="16"/>
      <c r="P2" s="16"/>
      <c r="Q2" s="16"/>
      <c r="R2" s="16"/>
    </row>
    <row r="3" spans="1:29" ht="15.75" x14ac:dyDescent="0.25">
      <c r="A3" s="15"/>
      <c r="B3" s="16"/>
      <c r="C3" s="16"/>
      <c r="D3" s="16"/>
      <c r="E3" s="16"/>
      <c r="F3" s="16"/>
      <c r="G3" s="16"/>
      <c r="H3" s="18" t="s">
        <v>663</v>
      </c>
      <c r="I3" s="18"/>
      <c r="J3" s="18"/>
      <c r="K3" s="18"/>
      <c r="L3" s="18"/>
      <c r="M3" s="18"/>
      <c r="N3" s="18"/>
      <c r="O3" s="18"/>
      <c r="P3" s="18"/>
      <c r="Q3" s="16"/>
      <c r="R3" s="16"/>
      <c r="S3" s="16"/>
    </row>
    <row r="4" spans="1:29" ht="15.75" thickBot="1" x14ac:dyDescent="0.25">
      <c r="C4" s="16"/>
      <c r="D4" s="19"/>
      <c r="E4" s="19"/>
      <c r="H4" s="20"/>
      <c r="I4" s="20"/>
      <c r="J4" s="20"/>
      <c r="K4" s="20"/>
      <c r="L4" s="20"/>
      <c r="M4" s="20"/>
      <c r="N4" s="20"/>
      <c r="O4" s="20"/>
      <c r="P4" s="20" t="s">
        <v>665</v>
      </c>
      <c r="R4" s="19"/>
      <c r="S4" s="19"/>
      <c r="U4" s="20"/>
      <c r="V4" s="20"/>
      <c r="W4" s="20"/>
      <c r="X4" s="20"/>
      <c r="Y4" s="20"/>
      <c r="Z4" s="20"/>
      <c r="AA4" s="20"/>
      <c r="AB4" s="20"/>
      <c r="AC4" s="20" t="s">
        <v>666</v>
      </c>
    </row>
    <row r="5" spans="1:29" x14ac:dyDescent="0.2">
      <c r="A5" s="16"/>
      <c r="B5" s="21" t="s">
        <v>667</v>
      </c>
      <c r="C5" s="22"/>
      <c r="D5" s="23">
        <v>2013</v>
      </c>
      <c r="E5" s="23"/>
      <c r="F5" s="23"/>
      <c r="G5" s="23">
        <v>2014</v>
      </c>
      <c r="H5" s="23"/>
      <c r="I5" s="23"/>
      <c r="J5" s="23"/>
      <c r="K5" s="23">
        <v>2015</v>
      </c>
      <c r="L5" s="23"/>
      <c r="M5" s="23"/>
      <c r="N5" s="23"/>
      <c r="O5" s="23">
        <v>2016</v>
      </c>
      <c r="P5" s="23" t="s">
        <v>668</v>
      </c>
      <c r="Q5" s="23">
        <v>2013</v>
      </c>
      <c r="R5" s="23"/>
      <c r="S5" s="24"/>
      <c r="T5" s="25">
        <v>2014</v>
      </c>
      <c r="U5" s="26"/>
      <c r="V5" s="26"/>
      <c r="W5" s="26"/>
      <c r="X5" s="25">
        <v>2015</v>
      </c>
      <c r="Y5" s="25"/>
      <c r="Z5" s="25"/>
      <c r="AA5" s="25"/>
      <c r="AB5" s="25">
        <v>2016</v>
      </c>
      <c r="AC5" s="25" t="s">
        <v>668</v>
      </c>
    </row>
    <row r="6" spans="1:29" ht="15.75" thickBot="1" x14ac:dyDescent="0.25">
      <c r="A6" s="27"/>
      <c r="B6" s="28" t="s">
        <v>669</v>
      </c>
      <c r="C6" s="29" t="s">
        <v>670</v>
      </c>
      <c r="D6" s="30" t="s">
        <v>671</v>
      </c>
      <c r="E6" s="30" t="s">
        <v>672</v>
      </c>
      <c r="F6" s="30" t="s">
        <v>673</v>
      </c>
      <c r="G6" s="30" t="s">
        <v>674</v>
      </c>
      <c r="H6" s="30" t="s">
        <v>671</v>
      </c>
      <c r="I6" s="30" t="s">
        <v>672</v>
      </c>
      <c r="J6" s="30" t="s">
        <v>673</v>
      </c>
      <c r="K6" s="30" t="s">
        <v>674</v>
      </c>
      <c r="L6" s="30" t="s">
        <v>671</v>
      </c>
      <c r="M6" s="30" t="s">
        <v>672</v>
      </c>
      <c r="N6" s="30" t="s">
        <v>673</v>
      </c>
      <c r="O6" s="30" t="s">
        <v>674</v>
      </c>
      <c r="P6" s="30"/>
      <c r="Q6" s="30" t="s">
        <v>671</v>
      </c>
      <c r="R6" s="30" t="s">
        <v>672</v>
      </c>
      <c r="S6" s="30" t="s">
        <v>673</v>
      </c>
      <c r="T6" s="30" t="s">
        <v>674</v>
      </c>
      <c r="U6" s="31" t="s">
        <v>671</v>
      </c>
      <c r="V6" s="31" t="s">
        <v>672</v>
      </c>
      <c r="W6" s="31" t="s">
        <v>673</v>
      </c>
      <c r="X6" s="32" t="s">
        <v>674</v>
      </c>
      <c r="Y6" s="32" t="s">
        <v>671</v>
      </c>
      <c r="Z6" s="32" t="s">
        <v>672</v>
      </c>
      <c r="AA6" s="32" t="s">
        <v>673</v>
      </c>
      <c r="AB6" s="32" t="s">
        <v>674</v>
      </c>
      <c r="AC6" s="33"/>
    </row>
    <row r="7" spans="1:29" x14ac:dyDescent="0.2">
      <c r="A7" s="16"/>
      <c r="B7" s="21"/>
      <c r="C7" s="21"/>
      <c r="D7" s="24"/>
      <c r="E7" s="20"/>
      <c r="F7" s="20"/>
      <c r="G7" s="20"/>
      <c r="H7" s="20"/>
      <c r="I7" s="20"/>
      <c r="J7" s="20"/>
      <c r="K7" s="20"/>
      <c r="L7" s="20"/>
      <c r="M7" s="20"/>
      <c r="N7" s="20"/>
      <c r="O7" s="20"/>
      <c r="P7" s="20"/>
      <c r="Q7" s="20"/>
      <c r="R7" s="20"/>
      <c r="S7" s="20"/>
      <c r="T7" s="34"/>
      <c r="U7" s="34"/>
      <c r="V7" s="34"/>
      <c r="W7" s="34"/>
      <c r="X7" s="34"/>
      <c r="Y7" s="34"/>
      <c r="Z7" s="34"/>
      <c r="AA7" s="34"/>
      <c r="AB7" s="34"/>
      <c r="AC7" s="34"/>
    </row>
    <row r="8" spans="1:29" x14ac:dyDescent="0.2">
      <c r="A8" s="35" t="s">
        <v>597</v>
      </c>
      <c r="B8" s="36"/>
      <c r="C8" s="36"/>
      <c r="D8" s="37">
        <f>D10+D69+D105+D144</f>
        <v>2103</v>
      </c>
      <c r="E8" s="37">
        <f t="shared" ref="E8:O8" si="0">E10+E69+E105+E144</f>
        <v>3944</v>
      </c>
      <c r="F8" s="37">
        <f t="shared" si="0"/>
        <v>7976</v>
      </c>
      <c r="G8" s="37">
        <f t="shared" si="0"/>
        <v>5581</v>
      </c>
      <c r="H8" s="37">
        <f t="shared" si="0"/>
        <v>8775</v>
      </c>
      <c r="I8" s="37">
        <f t="shared" si="0"/>
        <v>5846</v>
      </c>
      <c r="J8" s="37">
        <f t="shared" si="0"/>
        <v>8174</v>
      </c>
      <c r="K8" s="37">
        <f t="shared" si="0"/>
        <v>4929</v>
      </c>
      <c r="L8" s="37">
        <f t="shared" si="0"/>
        <v>9355</v>
      </c>
      <c r="M8" s="37">
        <f t="shared" si="0"/>
        <v>6899</v>
      </c>
      <c r="N8" s="37">
        <f t="shared" si="0"/>
        <v>10644</v>
      </c>
      <c r="O8" s="37">
        <f t="shared" si="0"/>
        <v>6788</v>
      </c>
      <c r="P8" s="37">
        <f>P10+P69+P105+P144</f>
        <v>81014</v>
      </c>
      <c r="Q8" s="37">
        <f t="shared" ref="Q8:AC8" si="1">Q10+Q69+Q105+Q144</f>
        <v>78085336</v>
      </c>
      <c r="R8" s="37">
        <f t="shared" si="1"/>
        <v>156235889</v>
      </c>
      <c r="S8" s="37">
        <f t="shared" si="1"/>
        <v>331824722</v>
      </c>
      <c r="T8" s="37">
        <f t="shared" si="1"/>
        <v>235211787</v>
      </c>
      <c r="U8" s="37">
        <f t="shared" si="1"/>
        <v>380805175</v>
      </c>
      <c r="V8" s="37">
        <f t="shared" si="1"/>
        <v>252665796</v>
      </c>
      <c r="W8" s="37">
        <f t="shared" si="1"/>
        <v>357360346</v>
      </c>
      <c r="X8" s="37">
        <f t="shared" si="1"/>
        <v>215839215</v>
      </c>
      <c r="Y8" s="37">
        <f t="shared" si="1"/>
        <v>429755197</v>
      </c>
      <c r="Z8" s="37">
        <f t="shared" si="1"/>
        <v>319334604</v>
      </c>
      <c r="AA8" s="37">
        <f t="shared" si="1"/>
        <v>504326612</v>
      </c>
      <c r="AB8" s="37">
        <f t="shared" si="1"/>
        <v>329148285</v>
      </c>
      <c r="AC8" s="38">
        <f t="shared" si="1"/>
        <v>3590592964</v>
      </c>
    </row>
    <row r="9" spans="1:29" x14ac:dyDescent="0.2">
      <c r="D9" s="39"/>
      <c r="E9" s="34"/>
      <c r="F9" s="34"/>
      <c r="G9" s="34"/>
      <c r="H9" s="34"/>
      <c r="I9" s="34"/>
      <c r="J9" s="34"/>
      <c r="K9" s="34"/>
      <c r="L9" s="34"/>
      <c r="M9" s="34"/>
      <c r="N9" s="34"/>
      <c r="O9" s="34"/>
      <c r="P9" s="34"/>
      <c r="Q9" s="34"/>
      <c r="R9" s="34"/>
      <c r="S9" s="34"/>
      <c r="T9" s="34"/>
      <c r="U9" s="34"/>
      <c r="V9" s="34"/>
      <c r="W9" s="34"/>
      <c r="X9" s="34"/>
      <c r="Y9" s="34"/>
      <c r="Z9" s="34"/>
      <c r="AA9" s="34"/>
      <c r="AB9" s="34"/>
      <c r="AC9" s="34"/>
    </row>
    <row r="10" spans="1:29" x14ac:dyDescent="0.2">
      <c r="A10" s="35" t="s">
        <v>675</v>
      </c>
      <c r="B10" s="36"/>
      <c r="C10" s="36"/>
      <c r="D10" s="37">
        <f>SUM(D12:D67)</f>
        <v>669</v>
      </c>
      <c r="E10" s="37">
        <f t="shared" ref="E10:AC10" si="2">SUM(E12:E67)</f>
        <v>1100</v>
      </c>
      <c r="F10" s="37">
        <f t="shared" si="2"/>
        <v>2233</v>
      </c>
      <c r="G10" s="37">
        <f t="shared" si="2"/>
        <v>1489</v>
      </c>
      <c r="H10" s="37">
        <f t="shared" si="2"/>
        <v>2499</v>
      </c>
      <c r="I10" s="37">
        <f t="shared" si="2"/>
        <v>1533</v>
      </c>
      <c r="J10" s="37">
        <f t="shared" si="2"/>
        <v>2424</v>
      </c>
      <c r="K10" s="37">
        <f t="shared" si="2"/>
        <v>1390</v>
      </c>
      <c r="L10" s="37">
        <f t="shared" si="2"/>
        <v>2543</v>
      </c>
      <c r="M10" s="37">
        <f t="shared" si="2"/>
        <v>1858</v>
      </c>
      <c r="N10" s="37">
        <f t="shared" si="2"/>
        <v>3027</v>
      </c>
      <c r="O10" s="37">
        <f t="shared" si="2"/>
        <v>1795</v>
      </c>
      <c r="P10" s="37">
        <f t="shared" si="2"/>
        <v>22560</v>
      </c>
      <c r="Q10" s="37">
        <f t="shared" si="2"/>
        <v>23032861</v>
      </c>
      <c r="R10" s="37">
        <f t="shared" si="2"/>
        <v>41628888</v>
      </c>
      <c r="S10" s="37">
        <f t="shared" si="2"/>
        <v>85451426</v>
      </c>
      <c r="T10" s="37">
        <f t="shared" si="2"/>
        <v>59342914</v>
      </c>
      <c r="U10" s="37">
        <f t="shared" si="2"/>
        <v>102842604</v>
      </c>
      <c r="V10" s="37">
        <f t="shared" si="2"/>
        <v>61905217</v>
      </c>
      <c r="W10" s="37">
        <f t="shared" si="2"/>
        <v>100981234</v>
      </c>
      <c r="X10" s="37">
        <f t="shared" si="2"/>
        <v>59987210</v>
      </c>
      <c r="Y10" s="37">
        <f t="shared" si="2"/>
        <v>111355537</v>
      </c>
      <c r="Z10" s="37">
        <f t="shared" si="2"/>
        <v>81807788</v>
      </c>
      <c r="AA10" s="37">
        <f t="shared" si="2"/>
        <v>134279482</v>
      </c>
      <c r="AB10" s="37">
        <f t="shared" si="2"/>
        <v>82012309</v>
      </c>
      <c r="AC10" s="38">
        <f t="shared" si="2"/>
        <v>944627470</v>
      </c>
    </row>
    <row r="11" spans="1:29" x14ac:dyDescent="0.2">
      <c r="D11" s="18"/>
      <c r="AC11" s="40"/>
    </row>
    <row r="12" spans="1:29" x14ac:dyDescent="0.2">
      <c r="B12" s="17" t="s">
        <v>535</v>
      </c>
      <c r="C12" s="17" t="s">
        <v>651</v>
      </c>
      <c r="D12" s="18">
        <f>IFERROR(VLOOKUP($B12,'[9]SourceData (quarterly)'!$A$2:$Z$327,3, FALSE),0)</f>
        <v>10</v>
      </c>
      <c r="E12" s="18">
        <f>IFERROR(VLOOKUP($B12,'[9]SourceData (quarterly)'!$A$2:$Z$327,4, FALSE),0)</f>
        <v>8</v>
      </c>
      <c r="F12" s="18">
        <f>IFERROR(VLOOKUP($B12,'[9]SourceData (quarterly)'!$A$2:$Z$327,5, FALSE),0)</f>
        <v>22</v>
      </c>
      <c r="G12" s="18">
        <f>IFERROR(VLOOKUP($B12,'[9]SourceData (quarterly)'!$A$2:$Z$327,6, FALSE),0)</f>
        <v>9</v>
      </c>
      <c r="H12" s="18">
        <f>IFERROR(VLOOKUP($B12,'[9]SourceData (quarterly)'!$A$2:$Z$327,7, FALSE),0)</f>
        <v>35</v>
      </c>
      <c r="I12" s="18">
        <f>IFERROR(VLOOKUP($B12,'[9]SourceData (quarterly)'!$A$2:$Z$327,8, FALSE),0)</f>
        <v>11</v>
      </c>
      <c r="J12" s="18">
        <f>IFERROR(VLOOKUP($B12,'[9]SourceData (quarterly)'!$A$2:$Z$327,9, FALSE),0)</f>
        <v>29</v>
      </c>
      <c r="K12" s="18">
        <f>IFERROR(VLOOKUP($B12,'[9]SourceData (quarterly)'!$A$2:$Z$327,10, FALSE),0)</f>
        <v>10</v>
      </c>
      <c r="L12" s="18">
        <f>IFERROR(VLOOKUP($B12,'[9]SourceData (quarterly)'!$A$2:$Z$327,11, FALSE),0)</f>
        <v>24</v>
      </c>
      <c r="M12" s="18">
        <f>IFERROR(VLOOKUP($B12,'[9]SourceData (quarterly)'!$A$2:$Z$327,12, FALSE),0)</f>
        <v>20</v>
      </c>
      <c r="N12" s="18">
        <f>IFERROR(VLOOKUP($B12,'[9]SourceData (quarterly)'!$A$2:$Z$327,13, FALSE),0)</f>
        <v>28</v>
      </c>
      <c r="O12" s="18">
        <f>IFERROR(VLOOKUP($B12,'[9]SourceData (quarterly)'!$A$2:$Z$327,14, FALSE),0)</f>
        <v>23</v>
      </c>
      <c r="P12" s="18">
        <f>IFERROR(VLOOKUP($B12,'[9]SourceData (quarterly)'!$A$2:$Z$327,15, FALSE),0)</f>
        <v>229</v>
      </c>
      <c r="Q12" s="18">
        <f>IFERROR(VLOOKUP($B12,'[9]SourceData (quarterly)'!$A$2:$Z$327,16, FALSE),0)</f>
        <v>406490</v>
      </c>
      <c r="R12" s="18">
        <f>IFERROR(VLOOKUP($B12,'[9]SourceData (quarterly)'!$A$2:$Z$327,17, FALSE),0)</f>
        <v>351257</v>
      </c>
      <c r="S12" s="18">
        <f>IFERROR(VLOOKUP($B12,'[9]SourceData (quarterly)'!$A$2:$Z$327,18, FALSE),0)</f>
        <v>920833</v>
      </c>
      <c r="T12" s="18">
        <f>IFERROR(VLOOKUP($B12,'[9]SourceData (quarterly)'!$A$2:$Z$327,19, FALSE),0)</f>
        <v>471395</v>
      </c>
      <c r="U12" s="18">
        <f>IFERROR(VLOOKUP($B12,'[9]SourceData (quarterly)'!$A$2:$Z$327,20, FALSE),0)</f>
        <v>1654455</v>
      </c>
      <c r="V12" s="18">
        <f>IFERROR(VLOOKUP($B12,'[9]SourceData (quarterly)'!$A$2:$Z$327,21, FALSE),0)</f>
        <v>594845</v>
      </c>
      <c r="W12" s="18">
        <f>IFERROR(VLOOKUP($B12,'[9]SourceData (quarterly)'!$A$2:$Z$327,22, FALSE),0)</f>
        <v>1381241</v>
      </c>
      <c r="X12" s="18">
        <f>IFERROR(VLOOKUP($B12,'[9]SourceData (quarterly)'!$A$2:$Z$327,23, FALSE),0)</f>
        <v>611997</v>
      </c>
      <c r="Y12" s="18">
        <f>IFERROR(VLOOKUP($B12,'[9]SourceData (quarterly)'!$A$2:$Z$327,24, FALSE),0)</f>
        <v>1359322</v>
      </c>
      <c r="Z12" s="18">
        <f>IFERROR(VLOOKUP($B12,'[9]SourceData (quarterly)'!$A$2:$Z$327,25, FALSE),0)</f>
        <v>1050842</v>
      </c>
      <c r="AA12" s="18">
        <f>IFERROR(VLOOKUP($B12,'[9]SourceData (quarterly)'!$A$2:$Z$327,26, FALSE),0)</f>
        <v>1400194</v>
      </c>
      <c r="AB12" s="18">
        <f>IFERROR(VLOOKUP($B12,'[9]SourceData (quarterly)'!$A$2:$AZ$327,27, FALSE),0)</f>
        <v>995620</v>
      </c>
      <c r="AC12" s="18">
        <f>IFERROR(VLOOKUP($B12,'[9]SourceData (quarterly)'!$A$2:$AZ$327,28, FALSE),0)</f>
        <v>11198491</v>
      </c>
    </row>
    <row r="13" spans="1:29" x14ac:dyDescent="0.2">
      <c r="B13" s="41" t="s">
        <v>259</v>
      </c>
      <c r="C13" s="41" t="s">
        <v>633</v>
      </c>
      <c r="D13" s="18">
        <f>IFERROR(VLOOKUP($B13,'[9]SourceData (quarterly)'!$A$2:$Z$327,3, FALSE),0)</f>
        <v>20</v>
      </c>
      <c r="E13" s="18">
        <f>IFERROR(VLOOKUP($B13,'[9]SourceData (quarterly)'!$A$2:$Z$327,4, FALSE),0)</f>
        <v>54</v>
      </c>
      <c r="F13" s="18">
        <f>IFERROR(VLOOKUP($B13,'[9]SourceData (quarterly)'!$A$2:$Z$327,5, FALSE),0)</f>
        <v>92</v>
      </c>
      <c r="G13" s="18">
        <f>IFERROR(VLOOKUP($B13,'[9]SourceData (quarterly)'!$A$2:$Z$327,6, FALSE),0)</f>
        <v>68</v>
      </c>
      <c r="H13" s="18">
        <f>IFERROR(VLOOKUP($B13,'[9]SourceData (quarterly)'!$A$2:$Z$327,7, FALSE),0)</f>
        <v>115</v>
      </c>
      <c r="I13" s="18">
        <f>IFERROR(VLOOKUP($B13,'[9]SourceData (quarterly)'!$A$2:$Z$327,8, FALSE),0)</f>
        <v>60</v>
      </c>
      <c r="J13" s="18">
        <f>IFERROR(VLOOKUP($B13,'[9]SourceData (quarterly)'!$A$2:$Z$327,9, FALSE),0)</f>
        <v>107</v>
      </c>
      <c r="K13" s="18">
        <f>IFERROR(VLOOKUP($B13,'[9]SourceData (quarterly)'!$A$2:$Z$327,10, FALSE),0)</f>
        <v>75</v>
      </c>
      <c r="L13" s="18">
        <f>IFERROR(VLOOKUP($B13,'[9]SourceData (quarterly)'!$A$2:$Z$327,11, FALSE),0)</f>
        <v>111</v>
      </c>
      <c r="M13" s="18">
        <f>IFERROR(VLOOKUP($B13,'[9]SourceData (quarterly)'!$A$2:$Z$327,12, FALSE),0)</f>
        <v>79</v>
      </c>
      <c r="N13" s="18">
        <f>IFERROR(VLOOKUP($B13,'[9]SourceData (quarterly)'!$A$2:$Z$327,13, FALSE),0)</f>
        <v>99</v>
      </c>
      <c r="O13" s="18">
        <f>IFERROR(VLOOKUP($B13,'[9]SourceData (quarterly)'!$A$2:$Z$327,14, FALSE),0)</f>
        <v>115</v>
      </c>
      <c r="P13" s="18">
        <f>IFERROR(VLOOKUP($B13,'[9]SourceData (quarterly)'!$A$2:$Z$327,15, FALSE),0)</f>
        <v>995</v>
      </c>
      <c r="Q13" s="18">
        <f>IFERROR(VLOOKUP($B13,'[9]SourceData (quarterly)'!$A$2:$Z$327,16, FALSE),0)</f>
        <v>777743</v>
      </c>
      <c r="R13" s="18">
        <f>IFERROR(VLOOKUP($B13,'[9]SourceData (quarterly)'!$A$2:$Z$327,17, FALSE),0)</f>
        <v>2174976</v>
      </c>
      <c r="S13" s="18">
        <f>IFERROR(VLOOKUP($B13,'[9]SourceData (quarterly)'!$A$2:$Z$327,18, FALSE),0)</f>
        <v>3996566</v>
      </c>
      <c r="T13" s="18">
        <f>IFERROR(VLOOKUP($B13,'[9]SourceData (quarterly)'!$A$2:$Z$327,19, FALSE),0)</f>
        <v>3122034</v>
      </c>
      <c r="U13" s="18">
        <f>IFERROR(VLOOKUP($B13,'[9]SourceData (quarterly)'!$A$2:$Z$327,20, FALSE),0)</f>
        <v>5385198</v>
      </c>
      <c r="V13" s="18">
        <f>IFERROR(VLOOKUP($B13,'[9]SourceData (quarterly)'!$A$2:$Z$327,21, FALSE),0)</f>
        <v>2935080</v>
      </c>
      <c r="W13" s="18">
        <f>IFERROR(VLOOKUP($B13,'[9]SourceData (quarterly)'!$A$2:$Z$327,22, FALSE),0)</f>
        <v>5398595</v>
      </c>
      <c r="X13" s="18">
        <f>IFERROR(VLOOKUP($B13,'[9]SourceData (quarterly)'!$A$2:$Z$327,23, FALSE),0)</f>
        <v>3502692</v>
      </c>
      <c r="Y13" s="18">
        <f>IFERROR(VLOOKUP($B13,'[9]SourceData (quarterly)'!$A$2:$Z$327,24, FALSE),0)</f>
        <v>5866709</v>
      </c>
      <c r="Z13" s="18">
        <f>IFERROR(VLOOKUP($B13,'[9]SourceData (quarterly)'!$A$2:$Z$327,25, FALSE),0)</f>
        <v>4034951</v>
      </c>
      <c r="AA13" s="18">
        <f>IFERROR(VLOOKUP($B13,'[9]SourceData (quarterly)'!$A$2:$Z$327,26, FALSE),0)</f>
        <v>4716737</v>
      </c>
      <c r="AB13" s="18">
        <f>IFERROR(VLOOKUP($B13,'[9]SourceData (quarterly)'!$A$2:$AZ$327,27, FALSE),0)</f>
        <v>6042659</v>
      </c>
      <c r="AC13" s="18">
        <f>IFERROR(VLOOKUP($B13,'[9]SourceData (quarterly)'!$A$2:$AZ$327,28, FALSE),0)</f>
        <v>47953940</v>
      </c>
    </row>
    <row r="14" spans="1:29" x14ac:dyDescent="0.2">
      <c r="B14" s="41" t="s">
        <v>18</v>
      </c>
      <c r="C14" s="41" t="s">
        <v>614</v>
      </c>
      <c r="D14" s="18">
        <f>IFERROR(VLOOKUP($B14,'[9]SourceData (quarterly)'!$A$2:$Z$327,3, FALSE),0)</f>
        <v>7</v>
      </c>
      <c r="E14" s="18">
        <f>IFERROR(VLOOKUP($B14,'[9]SourceData (quarterly)'!$A$2:$Z$327,4, FALSE),0)</f>
        <v>6</v>
      </c>
      <c r="F14" s="18">
        <f>IFERROR(VLOOKUP($B14,'[9]SourceData (quarterly)'!$A$2:$Z$327,5, FALSE),0)</f>
        <v>24</v>
      </c>
      <c r="G14" s="18">
        <f>IFERROR(VLOOKUP($B14,'[9]SourceData (quarterly)'!$A$2:$Z$327,6, FALSE),0)</f>
        <v>6</v>
      </c>
      <c r="H14" s="18">
        <f>IFERROR(VLOOKUP($B14,'[9]SourceData (quarterly)'!$A$2:$Z$327,7, FALSE),0)</f>
        <v>21</v>
      </c>
      <c r="I14" s="18">
        <f>IFERROR(VLOOKUP($B14,'[9]SourceData (quarterly)'!$A$2:$Z$327,8, FALSE),0)</f>
        <v>8</v>
      </c>
      <c r="J14" s="18">
        <f>IFERROR(VLOOKUP($B14,'[9]SourceData (quarterly)'!$A$2:$Z$327,9, FALSE),0)</f>
        <v>14</v>
      </c>
      <c r="K14" s="18">
        <f>IFERROR(VLOOKUP($B14,'[9]SourceData (quarterly)'!$A$2:$Z$327,10, FALSE),0)</f>
        <v>2</v>
      </c>
      <c r="L14" s="18">
        <f>IFERROR(VLOOKUP($B14,'[9]SourceData (quarterly)'!$A$2:$Z$327,11, FALSE),0)</f>
        <v>14</v>
      </c>
      <c r="M14" s="18">
        <f>IFERROR(VLOOKUP($B14,'[9]SourceData (quarterly)'!$A$2:$Z$327,12, FALSE),0)</f>
        <v>4</v>
      </c>
      <c r="N14" s="18">
        <f>IFERROR(VLOOKUP($B14,'[9]SourceData (quarterly)'!$A$2:$Z$327,13, FALSE),0)</f>
        <v>1</v>
      </c>
      <c r="O14" s="18">
        <f>IFERROR(VLOOKUP($B14,'[9]SourceData (quarterly)'!$A$2:$Z$327,14, FALSE),0)</f>
        <v>1</v>
      </c>
      <c r="P14" s="18">
        <f>IFERROR(VLOOKUP($B14,'[9]SourceData (quarterly)'!$A$2:$Z$327,15, FALSE),0)</f>
        <v>108</v>
      </c>
      <c r="Q14" s="18">
        <f>IFERROR(VLOOKUP($B14,'[9]SourceData (quarterly)'!$A$2:$Z$327,16, FALSE),0)</f>
        <v>178175</v>
      </c>
      <c r="R14" s="18">
        <f>IFERROR(VLOOKUP($B14,'[9]SourceData (quarterly)'!$A$2:$Z$327,17, FALSE),0)</f>
        <v>146594</v>
      </c>
      <c r="S14" s="18">
        <f>IFERROR(VLOOKUP($B14,'[9]SourceData (quarterly)'!$A$2:$Z$327,18, FALSE),0)</f>
        <v>616846</v>
      </c>
      <c r="T14" s="18">
        <f>IFERROR(VLOOKUP($B14,'[9]SourceData (quarterly)'!$A$2:$Z$327,19, FALSE),0)</f>
        <v>139786</v>
      </c>
      <c r="U14" s="18">
        <f>IFERROR(VLOOKUP($B14,'[9]SourceData (quarterly)'!$A$2:$Z$327,20, FALSE),0)</f>
        <v>517078</v>
      </c>
      <c r="V14" s="18">
        <f>IFERROR(VLOOKUP($B14,'[9]SourceData (quarterly)'!$A$2:$Z$327,21, FALSE),0)</f>
        <v>216185</v>
      </c>
      <c r="W14" s="18">
        <f>IFERROR(VLOOKUP($B14,'[9]SourceData (quarterly)'!$A$2:$Z$327,22, FALSE),0)</f>
        <v>401388</v>
      </c>
      <c r="X14" s="18">
        <f>IFERROR(VLOOKUP($B14,'[9]SourceData (quarterly)'!$A$2:$Z$327,23, FALSE),0)</f>
        <v>57398</v>
      </c>
      <c r="Y14" s="18">
        <f>IFERROR(VLOOKUP($B14,'[9]SourceData (quarterly)'!$A$2:$Z$327,24, FALSE),0)</f>
        <v>418389</v>
      </c>
      <c r="Z14" s="18">
        <f>IFERROR(VLOOKUP($B14,'[9]SourceData (quarterly)'!$A$2:$Z$327,25, FALSE),0)</f>
        <v>109196</v>
      </c>
      <c r="AA14" s="18">
        <f>IFERROR(VLOOKUP($B14,'[9]SourceData (quarterly)'!$A$2:$Z$327,26, FALSE),0)</f>
        <v>25000</v>
      </c>
      <c r="AB14" s="18">
        <f>IFERROR(VLOOKUP($B14,'[9]SourceData (quarterly)'!$A$2:$AZ$327,27, FALSE),0)</f>
        <v>25500</v>
      </c>
      <c r="AC14" s="18">
        <f>IFERROR(VLOOKUP($B14,'[9]SourceData (quarterly)'!$A$2:$AZ$327,28, FALSE),0)</f>
        <v>2851535</v>
      </c>
    </row>
    <row r="15" spans="1:29" x14ac:dyDescent="0.2">
      <c r="B15" s="41" t="s">
        <v>19</v>
      </c>
      <c r="C15" s="41" t="s">
        <v>615</v>
      </c>
      <c r="D15" s="18">
        <f>IFERROR(VLOOKUP($B15,'[9]SourceData (quarterly)'!$A$2:$Z$327,3, FALSE),0)</f>
        <v>0</v>
      </c>
      <c r="E15" s="18">
        <f>IFERROR(VLOOKUP($B15,'[9]SourceData (quarterly)'!$A$2:$Z$327,4, FALSE),0)</f>
        <v>0</v>
      </c>
      <c r="F15" s="18">
        <f>IFERROR(VLOOKUP($B15,'[9]SourceData (quarterly)'!$A$2:$Z$327,5, FALSE),0)</f>
        <v>0</v>
      </c>
      <c r="G15" s="18">
        <f>IFERROR(VLOOKUP($B15,'[9]SourceData (quarterly)'!$A$2:$Z$327,6, FALSE),0)</f>
        <v>0</v>
      </c>
      <c r="H15" s="18">
        <f>IFERROR(VLOOKUP($B15,'[9]SourceData (quarterly)'!$A$2:$Z$327,7, FALSE),0)</f>
        <v>8</v>
      </c>
      <c r="I15" s="18">
        <f>IFERROR(VLOOKUP($B15,'[9]SourceData (quarterly)'!$A$2:$Z$327,8, FALSE),0)</f>
        <v>2</v>
      </c>
      <c r="J15" s="18">
        <f>IFERROR(VLOOKUP($B15,'[9]SourceData (quarterly)'!$A$2:$Z$327,9, FALSE),0)</f>
        <v>6</v>
      </c>
      <c r="K15" s="18">
        <f>IFERROR(VLOOKUP($B15,'[9]SourceData (quarterly)'!$A$2:$Z$327,10, FALSE),0)</f>
        <v>6</v>
      </c>
      <c r="L15" s="18">
        <f>IFERROR(VLOOKUP($B15,'[9]SourceData (quarterly)'!$A$2:$Z$327,11, FALSE),0)</f>
        <v>7</v>
      </c>
      <c r="M15" s="18">
        <f>IFERROR(VLOOKUP($B15,'[9]SourceData (quarterly)'!$A$2:$Z$327,12, FALSE),0)</f>
        <v>4</v>
      </c>
      <c r="N15" s="18">
        <f>IFERROR(VLOOKUP($B15,'[9]SourceData (quarterly)'!$A$2:$Z$327,13, FALSE),0)</f>
        <v>20</v>
      </c>
      <c r="O15" s="18">
        <f>IFERROR(VLOOKUP($B15,'[9]SourceData (quarterly)'!$A$2:$Z$327,14, FALSE),0)</f>
        <v>9</v>
      </c>
      <c r="P15" s="18">
        <f>IFERROR(VLOOKUP($B15,'[9]SourceData (quarterly)'!$A$2:$Z$327,15, FALSE),0)</f>
        <v>62</v>
      </c>
      <c r="Q15" s="18">
        <f>IFERROR(VLOOKUP($B15,'[9]SourceData (quarterly)'!$A$2:$Z$327,16, FALSE),0)</f>
        <v>0</v>
      </c>
      <c r="R15" s="18">
        <f>IFERROR(VLOOKUP($B15,'[9]SourceData (quarterly)'!$A$2:$Z$327,17, FALSE),0)</f>
        <v>0</v>
      </c>
      <c r="S15" s="18">
        <f>IFERROR(VLOOKUP($B15,'[9]SourceData (quarterly)'!$A$2:$Z$327,18, FALSE),0)</f>
        <v>0</v>
      </c>
      <c r="T15" s="18">
        <f>IFERROR(VLOOKUP($B15,'[9]SourceData (quarterly)'!$A$2:$Z$327,19, FALSE),0)</f>
        <v>0</v>
      </c>
      <c r="U15" s="18">
        <f>IFERROR(VLOOKUP($B15,'[9]SourceData (quarterly)'!$A$2:$Z$327,20, FALSE),0)</f>
        <v>314750</v>
      </c>
      <c r="V15" s="18">
        <f>IFERROR(VLOOKUP($B15,'[9]SourceData (quarterly)'!$A$2:$Z$327,21, FALSE),0)</f>
        <v>63980</v>
      </c>
      <c r="W15" s="18">
        <f>IFERROR(VLOOKUP($B15,'[9]SourceData (quarterly)'!$A$2:$Z$327,22, FALSE),0)</f>
        <v>217869</v>
      </c>
      <c r="X15" s="18">
        <f>IFERROR(VLOOKUP($B15,'[9]SourceData (quarterly)'!$A$2:$Z$327,23, FALSE),0)</f>
        <v>203790</v>
      </c>
      <c r="Y15" s="18">
        <f>IFERROR(VLOOKUP($B15,'[9]SourceData (quarterly)'!$A$2:$Z$327,24, FALSE),0)</f>
        <v>222588</v>
      </c>
      <c r="Z15" s="18">
        <f>IFERROR(VLOOKUP($B15,'[9]SourceData (quarterly)'!$A$2:$Z$327,25, FALSE),0)</f>
        <v>137199</v>
      </c>
      <c r="AA15" s="18">
        <f>IFERROR(VLOOKUP($B15,'[9]SourceData (quarterly)'!$A$2:$Z$327,26, FALSE),0)</f>
        <v>515400</v>
      </c>
      <c r="AB15" s="18">
        <f>IFERROR(VLOOKUP($B15,'[9]SourceData (quarterly)'!$A$2:$AZ$327,27, FALSE),0)</f>
        <v>259422</v>
      </c>
      <c r="AC15" s="18">
        <f>IFERROR(VLOOKUP($B15,'[9]SourceData (quarterly)'!$A$2:$AZ$327,28, FALSE),0)</f>
        <v>1934998</v>
      </c>
    </row>
    <row r="16" spans="1:29" x14ac:dyDescent="0.2">
      <c r="B16" s="17" t="s">
        <v>536</v>
      </c>
      <c r="C16" s="17" t="s">
        <v>652</v>
      </c>
      <c r="D16" s="18">
        <f>IFERROR(VLOOKUP($B16,'[9]SourceData (quarterly)'!$A$2:$Z$327,3, FALSE),0)</f>
        <v>0</v>
      </c>
      <c r="E16" s="18">
        <f>IFERROR(VLOOKUP($B16,'[9]SourceData (quarterly)'!$A$2:$Z$327,4, FALSE),0)</f>
        <v>0</v>
      </c>
      <c r="F16" s="18">
        <f>IFERROR(VLOOKUP($B16,'[9]SourceData (quarterly)'!$A$2:$Z$327,5, FALSE),0)</f>
        <v>6</v>
      </c>
      <c r="G16" s="18">
        <f>IFERROR(VLOOKUP($B16,'[9]SourceData (quarterly)'!$A$2:$Z$327,6, FALSE),0)</f>
        <v>7</v>
      </c>
      <c r="H16" s="18">
        <f>IFERROR(VLOOKUP($B16,'[9]SourceData (quarterly)'!$A$2:$Z$327,7, FALSE),0)</f>
        <v>7</v>
      </c>
      <c r="I16" s="18">
        <f>IFERROR(VLOOKUP($B16,'[9]SourceData (quarterly)'!$A$2:$Z$327,8, FALSE),0)</f>
        <v>21</v>
      </c>
      <c r="J16" s="18">
        <f>IFERROR(VLOOKUP($B16,'[9]SourceData (quarterly)'!$A$2:$Z$327,9, FALSE),0)</f>
        <v>8</v>
      </c>
      <c r="K16" s="18">
        <f>IFERROR(VLOOKUP($B16,'[9]SourceData (quarterly)'!$A$2:$Z$327,10, FALSE),0)</f>
        <v>24</v>
      </c>
      <c r="L16" s="18">
        <f>IFERROR(VLOOKUP($B16,'[9]SourceData (quarterly)'!$A$2:$Z$327,11, FALSE),0)</f>
        <v>8</v>
      </c>
      <c r="M16" s="18">
        <f>IFERROR(VLOOKUP($B16,'[9]SourceData (quarterly)'!$A$2:$Z$327,12, FALSE),0)</f>
        <v>1</v>
      </c>
      <c r="N16" s="18">
        <f>IFERROR(VLOOKUP($B16,'[9]SourceData (quarterly)'!$A$2:$Z$327,13, FALSE),0)</f>
        <v>17</v>
      </c>
      <c r="O16" s="18">
        <f>IFERROR(VLOOKUP($B16,'[9]SourceData (quarterly)'!$A$2:$Z$327,14, FALSE),0)</f>
        <v>34</v>
      </c>
      <c r="P16" s="18">
        <f>IFERROR(VLOOKUP($B16,'[9]SourceData (quarterly)'!$A$2:$Z$327,15, FALSE),0)</f>
        <v>133</v>
      </c>
      <c r="Q16" s="18">
        <f>IFERROR(VLOOKUP($B16,'[9]SourceData (quarterly)'!$A$2:$Z$327,16, FALSE),0)</f>
        <v>0</v>
      </c>
      <c r="R16" s="18">
        <f>IFERROR(VLOOKUP($B16,'[9]SourceData (quarterly)'!$A$2:$Z$327,17, FALSE),0)</f>
        <v>0</v>
      </c>
      <c r="S16" s="18">
        <f>IFERROR(VLOOKUP($B16,'[9]SourceData (quarterly)'!$A$2:$Z$327,18, FALSE),0)</f>
        <v>307000</v>
      </c>
      <c r="T16" s="18">
        <f>IFERROR(VLOOKUP($B16,'[9]SourceData (quarterly)'!$A$2:$Z$327,19, FALSE),0)</f>
        <v>312080</v>
      </c>
      <c r="U16" s="18">
        <f>IFERROR(VLOOKUP($B16,'[9]SourceData (quarterly)'!$A$2:$Z$327,20, FALSE),0)</f>
        <v>257590</v>
      </c>
      <c r="V16" s="18">
        <f>IFERROR(VLOOKUP($B16,'[9]SourceData (quarterly)'!$A$2:$Z$327,21, FALSE),0)</f>
        <v>569250</v>
      </c>
      <c r="W16" s="18">
        <f>IFERROR(VLOOKUP($B16,'[9]SourceData (quarterly)'!$A$2:$Z$327,22, FALSE),0)</f>
        <v>272678</v>
      </c>
      <c r="X16" s="18">
        <f>IFERROR(VLOOKUP($B16,'[9]SourceData (quarterly)'!$A$2:$Z$327,23, FALSE),0)</f>
        <v>931796</v>
      </c>
      <c r="Y16" s="18">
        <f>IFERROR(VLOOKUP($B16,'[9]SourceData (quarterly)'!$A$2:$Z$327,24, FALSE),0)</f>
        <v>376989</v>
      </c>
      <c r="Z16" s="18">
        <f>IFERROR(VLOOKUP($B16,'[9]SourceData (quarterly)'!$A$2:$Z$327,25, FALSE),0)</f>
        <v>48400</v>
      </c>
      <c r="AA16" s="18">
        <f>IFERROR(VLOOKUP($B16,'[9]SourceData (quarterly)'!$A$2:$Z$327,26, FALSE),0)</f>
        <v>694690</v>
      </c>
      <c r="AB16" s="18">
        <f>IFERROR(VLOOKUP($B16,'[9]SourceData (quarterly)'!$A$2:$AZ$327,27, FALSE),0)</f>
        <v>1321480</v>
      </c>
      <c r="AC16" s="18">
        <f>IFERROR(VLOOKUP($B16,'[9]SourceData (quarterly)'!$A$2:$AZ$327,28, FALSE),0)</f>
        <v>5091953</v>
      </c>
    </row>
    <row r="17" spans="2:29" x14ac:dyDescent="0.2">
      <c r="B17" s="17" t="s">
        <v>413</v>
      </c>
      <c r="C17" s="17" t="s">
        <v>639</v>
      </c>
      <c r="D17" s="18">
        <f>IFERROR(VLOOKUP($B17,'[9]SourceData (quarterly)'!$A$2:$Z$327,3, FALSE),0)</f>
        <v>2</v>
      </c>
      <c r="E17" s="18">
        <f>IFERROR(VLOOKUP($B17,'[9]SourceData (quarterly)'!$A$2:$Z$327,4, FALSE),0)</f>
        <v>5</v>
      </c>
      <c r="F17" s="18">
        <f>IFERROR(VLOOKUP($B17,'[9]SourceData (quarterly)'!$A$2:$Z$327,5, FALSE),0)</f>
        <v>42</v>
      </c>
      <c r="G17" s="18">
        <f>IFERROR(VLOOKUP($B17,'[9]SourceData (quarterly)'!$A$2:$Z$327,6, FALSE),0)</f>
        <v>11</v>
      </c>
      <c r="H17" s="18">
        <f>IFERROR(VLOOKUP($B17,'[9]SourceData (quarterly)'!$A$2:$Z$327,7, FALSE),0)</f>
        <v>31</v>
      </c>
      <c r="I17" s="18">
        <f>IFERROR(VLOOKUP($B17,'[9]SourceData (quarterly)'!$A$2:$Z$327,8, FALSE),0)</f>
        <v>19</v>
      </c>
      <c r="J17" s="18">
        <f>IFERROR(VLOOKUP($B17,'[9]SourceData (quarterly)'!$A$2:$Z$327,9, FALSE),0)</f>
        <v>29</v>
      </c>
      <c r="K17" s="18">
        <f>IFERROR(VLOOKUP($B17,'[9]SourceData (quarterly)'!$A$2:$Z$327,10, FALSE),0)</f>
        <v>23</v>
      </c>
      <c r="L17" s="18">
        <f>IFERROR(VLOOKUP($B17,'[9]SourceData (quarterly)'!$A$2:$Z$327,11, FALSE),0)</f>
        <v>16</v>
      </c>
      <c r="M17" s="18">
        <f>IFERROR(VLOOKUP($B17,'[9]SourceData (quarterly)'!$A$2:$Z$327,12, FALSE),0)</f>
        <v>7</v>
      </c>
      <c r="N17" s="18">
        <f>IFERROR(VLOOKUP($B17,'[9]SourceData (quarterly)'!$A$2:$Z$327,13, FALSE),0)</f>
        <v>11</v>
      </c>
      <c r="O17" s="18">
        <f>IFERROR(VLOOKUP($B17,'[9]SourceData (quarterly)'!$A$2:$Z$327,14, FALSE),0)</f>
        <v>5</v>
      </c>
      <c r="P17" s="18">
        <f>IFERROR(VLOOKUP($B17,'[9]SourceData (quarterly)'!$A$2:$Z$327,15, FALSE),0)</f>
        <v>201</v>
      </c>
      <c r="Q17" s="18">
        <f>IFERROR(VLOOKUP($B17,'[9]SourceData (quarterly)'!$A$2:$Z$327,16, FALSE),0)</f>
        <v>153390</v>
      </c>
      <c r="R17" s="18">
        <f>IFERROR(VLOOKUP($B17,'[9]SourceData (quarterly)'!$A$2:$Z$327,17, FALSE),0)</f>
        <v>372590</v>
      </c>
      <c r="S17" s="18">
        <f>IFERROR(VLOOKUP($B17,'[9]SourceData (quarterly)'!$A$2:$Z$327,18, FALSE),0)</f>
        <v>2597390</v>
      </c>
      <c r="T17" s="18">
        <f>IFERROR(VLOOKUP($B17,'[9]SourceData (quarterly)'!$A$2:$Z$327,19, FALSE),0)</f>
        <v>691020</v>
      </c>
      <c r="U17" s="18">
        <f>IFERROR(VLOOKUP($B17,'[9]SourceData (quarterly)'!$A$2:$Z$327,20, FALSE),0)</f>
        <v>2055720</v>
      </c>
      <c r="V17" s="18">
        <f>IFERROR(VLOOKUP($B17,'[9]SourceData (quarterly)'!$A$2:$Z$327,21, FALSE),0)</f>
        <v>1366720</v>
      </c>
      <c r="W17" s="18">
        <f>IFERROR(VLOOKUP($B17,'[9]SourceData (quarterly)'!$A$2:$Z$327,22, FALSE),0)</f>
        <v>2044310</v>
      </c>
      <c r="X17" s="18">
        <f>IFERROR(VLOOKUP($B17,'[9]SourceData (quarterly)'!$A$2:$Z$327,23, FALSE),0)</f>
        <v>1468045</v>
      </c>
      <c r="Y17" s="18">
        <f>IFERROR(VLOOKUP($B17,'[9]SourceData (quarterly)'!$A$2:$Z$327,24, FALSE),0)</f>
        <v>1133330</v>
      </c>
      <c r="Z17" s="18">
        <f>IFERROR(VLOOKUP($B17,'[9]SourceData (quarterly)'!$A$2:$Z$327,25, FALSE),0)</f>
        <v>581960</v>
      </c>
      <c r="AA17" s="18">
        <f>IFERROR(VLOOKUP($B17,'[9]SourceData (quarterly)'!$A$2:$Z$327,26, FALSE),0)</f>
        <v>704050</v>
      </c>
      <c r="AB17" s="18">
        <f>IFERROR(VLOOKUP($B17,'[9]SourceData (quarterly)'!$A$2:$AZ$327,27, FALSE),0)</f>
        <v>300380</v>
      </c>
      <c r="AC17" s="18">
        <f>IFERROR(VLOOKUP($B17,'[9]SourceData (quarterly)'!$A$2:$AZ$327,28, FALSE),0)</f>
        <v>13468905</v>
      </c>
    </row>
    <row r="18" spans="2:29" x14ac:dyDescent="0.2">
      <c r="B18" s="17" t="s">
        <v>414</v>
      </c>
      <c r="C18" s="17" t="s">
        <v>640</v>
      </c>
      <c r="D18" s="18">
        <f>IFERROR(VLOOKUP($B18,'[9]SourceData (quarterly)'!$A$2:$Z$327,3, FALSE),0)</f>
        <v>0</v>
      </c>
      <c r="E18" s="18">
        <f>IFERROR(VLOOKUP($B18,'[9]SourceData (quarterly)'!$A$2:$Z$327,4, FALSE),0)</f>
        <v>0</v>
      </c>
      <c r="F18" s="18">
        <f>IFERROR(VLOOKUP($B18,'[9]SourceData (quarterly)'!$A$2:$Z$327,5, FALSE),0)</f>
        <v>4</v>
      </c>
      <c r="G18" s="18">
        <f>IFERROR(VLOOKUP($B18,'[9]SourceData (quarterly)'!$A$2:$Z$327,6, FALSE),0)</f>
        <v>0</v>
      </c>
      <c r="H18" s="18">
        <f>IFERROR(VLOOKUP($B18,'[9]SourceData (quarterly)'!$A$2:$Z$327,7, FALSE),0)</f>
        <v>0</v>
      </c>
      <c r="I18" s="18">
        <f>IFERROR(VLOOKUP($B18,'[9]SourceData (quarterly)'!$A$2:$Z$327,8, FALSE),0)</f>
        <v>0</v>
      </c>
      <c r="J18" s="18">
        <f>IFERROR(VLOOKUP($B18,'[9]SourceData (quarterly)'!$A$2:$Z$327,9, FALSE),0)</f>
        <v>1</v>
      </c>
      <c r="K18" s="18">
        <f>IFERROR(VLOOKUP($B18,'[9]SourceData (quarterly)'!$A$2:$Z$327,10, FALSE),0)</f>
        <v>0</v>
      </c>
      <c r="L18" s="18">
        <f>IFERROR(VLOOKUP($B18,'[9]SourceData (quarterly)'!$A$2:$Z$327,11, FALSE),0)</f>
        <v>4</v>
      </c>
      <c r="M18" s="18">
        <f>IFERROR(VLOOKUP($B18,'[9]SourceData (quarterly)'!$A$2:$Z$327,12, FALSE),0)</f>
        <v>2</v>
      </c>
      <c r="N18" s="18">
        <f>IFERROR(VLOOKUP($B18,'[9]SourceData (quarterly)'!$A$2:$Z$327,13, FALSE),0)</f>
        <v>0</v>
      </c>
      <c r="O18" s="18">
        <f>IFERROR(VLOOKUP($B18,'[9]SourceData (quarterly)'!$A$2:$Z$327,14, FALSE),0)</f>
        <v>0</v>
      </c>
      <c r="P18" s="18">
        <f>IFERROR(VLOOKUP($B18,'[9]SourceData (quarterly)'!$A$2:$Z$327,15, FALSE),0)</f>
        <v>11</v>
      </c>
      <c r="Q18" s="18">
        <f>IFERROR(VLOOKUP($B18,'[9]SourceData (quarterly)'!$A$2:$Z$327,16, FALSE),0)</f>
        <v>0</v>
      </c>
      <c r="R18" s="18">
        <f>IFERROR(VLOOKUP($B18,'[9]SourceData (quarterly)'!$A$2:$Z$327,17, FALSE),0)</f>
        <v>0</v>
      </c>
      <c r="S18" s="18">
        <f>IFERROR(VLOOKUP($B18,'[9]SourceData (quarterly)'!$A$2:$Z$327,18, FALSE),0)</f>
        <v>232000</v>
      </c>
      <c r="T18" s="18">
        <f>IFERROR(VLOOKUP($B18,'[9]SourceData (quarterly)'!$A$2:$Z$327,19, FALSE),0)</f>
        <v>0</v>
      </c>
      <c r="U18" s="18">
        <f>IFERROR(VLOOKUP($B18,'[9]SourceData (quarterly)'!$A$2:$Z$327,20, FALSE),0)</f>
        <v>0</v>
      </c>
      <c r="V18" s="18">
        <f>IFERROR(VLOOKUP($B18,'[9]SourceData (quarterly)'!$A$2:$Z$327,21, FALSE),0)</f>
        <v>0</v>
      </c>
      <c r="W18" s="18">
        <f>IFERROR(VLOOKUP($B18,'[9]SourceData (quarterly)'!$A$2:$Z$327,22, FALSE),0)</f>
        <v>62000</v>
      </c>
      <c r="X18" s="18">
        <f>IFERROR(VLOOKUP($B18,'[9]SourceData (quarterly)'!$A$2:$Z$327,23, FALSE),0)</f>
        <v>0</v>
      </c>
      <c r="Y18" s="18">
        <f>IFERROR(VLOOKUP($B18,'[9]SourceData (quarterly)'!$A$2:$Z$327,24, FALSE),0)</f>
        <v>305000</v>
      </c>
      <c r="Z18" s="18">
        <f>IFERROR(VLOOKUP($B18,'[9]SourceData (quarterly)'!$A$2:$Z$327,25, FALSE),0)</f>
        <v>150550</v>
      </c>
      <c r="AA18" s="18">
        <f>IFERROR(VLOOKUP($B18,'[9]SourceData (quarterly)'!$A$2:$Z$327,26, FALSE),0)</f>
        <v>0</v>
      </c>
      <c r="AB18" s="18">
        <f>IFERROR(VLOOKUP($B18,'[9]SourceData (quarterly)'!$A$2:$AZ$327,27, FALSE),0)</f>
        <v>0</v>
      </c>
      <c r="AC18" s="18">
        <f>IFERROR(VLOOKUP($B18,'[9]SourceData (quarterly)'!$A$2:$AZ$327,28, FALSE),0)</f>
        <v>749550</v>
      </c>
    </row>
    <row r="19" spans="2:29" x14ac:dyDescent="0.25">
      <c r="B19" s="17" t="s">
        <v>537</v>
      </c>
      <c r="C19" s="17" t="s">
        <v>653</v>
      </c>
      <c r="D19" s="18">
        <f>IFERROR(VLOOKUP($B19,'[9]SourceData (quarterly)'!$A$2:$Z$327,3, FALSE),0)</f>
        <v>17</v>
      </c>
      <c r="E19" s="18">
        <f>IFERROR(VLOOKUP($B19,'[9]SourceData (quarterly)'!$A$2:$Z$327,4, FALSE),0)</f>
        <v>17</v>
      </c>
      <c r="F19" s="18">
        <f>IFERROR(VLOOKUP($B19,'[9]SourceData (quarterly)'!$A$2:$Z$327,5, FALSE),0)</f>
        <v>30</v>
      </c>
      <c r="G19" s="18">
        <f>IFERROR(VLOOKUP($B19,'[9]SourceData (quarterly)'!$A$2:$Z$327,6, FALSE),0)</f>
        <v>31</v>
      </c>
      <c r="H19" s="18">
        <f>IFERROR(VLOOKUP($B19,'[9]SourceData (quarterly)'!$A$2:$Z$327,7, FALSE),0)</f>
        <v>51</v>
      </c>
      <c r="I19" s="18">
        <f>IFERROR(VLOOKUP($B19,'[9]SourceData (quarterly)'!$A$2:$Z$327,8, FALSE),0)</f>
        <v>23</v>
      </c>
      <c r="J19" s="18">
        <f>IFERROR(VLOOKUP($B19,'[9]SourceData (quarterly)'!$A$2:$Z$327,9, FALSE),0)</f>
        <v>34</v>
      </c>
      <c r="K19" s="18">
        <f>IFERROR(VLOOKUP($B19,'[9]SourceData (quarterly)'!$A$2:$Z$327,10, FALSE),0)</f>
        <v>19</v>
      </c>
      <c r="L19" s="18">
        <f>IFERROR(VLOOKUP($B19,'[9]SourceData (quarterly)'!$A$2:$Z$327,11, FALSE),0)</f>
        <v>62</v>
      </c>
      <c r="M19" s="18">
        <f>IFERROR(VLOOKUP($B19,'[9]SourceData (quarterly)'!$A$2:$Z$327,12, FALSE),0)</f>
        <v>27</v>
      </c>
      <c r="N19" s="18">
        <f>IFERROR(VLOOKUP($B19,'[9]SourceData (quarterly)'!$A$2:$Z$327,13, FALSE),0)</f>
        <v>69</v>
      </c>
      <c r="O19" s="18">
        <f>IFERROR(VLOOKUP($B19,'[9]SourceData (quarterly)'!$A$2:$Z$327,14, FALSE),0)</f>
        <v>17</v>
      </c>
      <c r="P19" s="18">
        <f>IFERROR(VLOOKUP($B19,'[9]SourceData (quarterly)'!$A$2:$Z$327,15, FALSE),0)</f>
        <v>397</v>
      </c>
      <c r="Q19" s="18">
        <f>IFERROR(VLOOKUP($B19,'[9]SourceData (quarterly)'!$A$2:$Z$327,16, FALSE),0)</f>
        <v>532386</v>
      </c>
      <c r="R19" s="18">
        <f>IFERROR(VLOOKUP($B19,'[9]SourceData (quarterly)'!$A$2:$Z$327,17, FALSE),0)</f>
        <v>709782</v>
      </c>
      <c r="S19" s="18">
        <f>IFERROR(VLOOKUP($B19,'[9]SourceData (quarterly)'!$A$2:$Z$327,18, FALSE),0)</f>
        <v>1083691</v>
      </c>
      <c r="T19" s="18">
        <f>IFERROR(VLOOKUP($B19,'[9]SourceData (quarterly)'!$A$2:$Z$327,19, FALSE),0)</f>
        <v>1301183</v>
      </c>
      <c r="U19" s="18">
        <f>IFERROR(VLOOKUP($B19,'[9]SourceData (quarterly)'!$A$2:$Z$327,20, FALSE),0)</f>
        <v>2225733</v>
      </c>
      <c r="V19" s="18">
        <f>IFERROR(VLOOKUP($B19,'[9]SourceData (quarterly)'!$A$2:$Z$327,21, FALSE),0)</f>
        <v>917485</v>
      </c>
      <c r="W19" s="18">
        <f>IFERROR(VLOOKUP($B19,'[9]SourceData (quarterly)'!$A$2:$Z$327,22, FALSE),0)</f>
        <v>1317271</v>
      </c>
      <c r="X19" s="18">
        <f>IFERROR(VLOOKUP($B19,'[9]SourceData (quarterly)'!$A$2:$Z$327,23, FALSE),0)</f>
        <v>794684</v>
      </c>
      <c r="Y19" s="18">
        <f>IFERROR(VLOOKUP($B19,'[9]SourceData (quarterly)'!$A$2:$Z$327,24, FALSE),0)</f>
        <v>2514208</v>
      </c>
      <c r="Z19" s="18">
        <f>IFERROR(VLOOKUP($B19,'[9]SourceData (quarterly)'!$A$2:$Z$327,25, FALSE),0)</f>
        <v>1222418</v>
      </c>
      <c r="AA19" s="18">
        <f>IFERROR(VLOOKUP($B19,'[9]SourceData (quarterly)'!$A$2:$Z$327,26, FALSE),0)</f>
        <v>3520515</v>
      </c>
      <c r="AB19" s="18">
        <f>IFERROR(VLOOKUP($B19,'[9]SourceData (quarterly)'!$A$2:$AZ$327,27, FALSE),0)</f>
        <v>951650</v>
      </c>
      <c r="AC19" s="18">
        <f>IFERROR(VLOOKUP($B19,'[9]SourceData (quarterly)'!$A$2:$AZ$327,28, FALSE),0)</f>
        <v>17091006</v>
      </c>
    </row>
    <row r="20" spans="2:29" x14ac:dyDescent="0.25">
      <c r="B20" s="41" t="s">
        <v>260</v>
      </c>
      <c r="C20" s="41" t="s">
        <v>634</v>
      </c>
      <c r="D20" s="18">
        <f>IFERROR(VLOOKUP($B20,'[9]SourceData (quarterly)'!$A$2:$Z$327,3, FALSE),0)</f>
        <v>26</v>
      </c>
      <c r="E20" s="18">
        <f>IFERROR(VLOOKUP($B20,'[9]SourceData (quarterly)'!$A$2:$Z$327,4, FALSE),0)</f>
        <v>60</v>
      </c>
      <c r="F20" s="18">
        <f>IFERROR(VLOOKUP($B20,'[9]SourceData (quarterly)'!$A$2:$Z$327,5, FALSE),0)</f>
        <v>117</v>
      </c>
      <c r="G20" s="18">
        <f>IFERROR(VLOOKUP($B20,'[9]SourceData (quarterly)'!$A$2:$Z$327,6, FALSE),0)</f>
        <v>84</v>
      </c>
      <c r="H20" s="18">
        <f>IFERROR(VLOOKUP($B20,'[9]SourceData (quarterly)'!$A$2:$Z$327,7, FALSE),0)</f>
        <v>145</v>
      </c>
      <c r="I20" s="18">
        <f>IFERROR(VLOOKUP($B20,'[9]SourceData (quarterly)'!$A$2:$Z$327,8, FALSE),0)</f>
        <v>82</v>
      </c>
      <c r="J20" s="18">
        <f>IFERROR(VLOOKUP($B20,'[9]SourceData (quarterly)'!$A$2:$Z$327,9, FALSE),0)</f>
        <v>155</v>
      </c>
      <c r="K20" s="18">
        <f>IFERROR(VLOOKUP($B20,'[9]SourceData (quarterly)'!$A$2:$Z$327,10, FALSE),0)</f>
        <v>74</v>
      </c>
      <c r="L20" s="18">
        <f>IFERROR(VLOOKUP($B20,'[9]SourceData (quarterly)'!$A$2:$Z$327,11, FALSE),0)</f>
        <v>157</v>
      </c>
      <c r="M20" s="18">
        <f>IFERROR(VLOOKUP($B20,'[9]SourceData (quarterly)'!$A$2:$Z$327,12, FALSE),0)</f>
        <v>84</v>
      </c>
      <c r="N20" s="18">
        <f>IFERROR(VLOOKUP($B20,'[9]SourceData (quarterly)'!$A$2:$Z$327,13, FALSE),0)</f>
        <v>135</v>
      </c>
      <c r="O20" s="18">
        <f>IFERROR(VLOOKUP($B20,'[9]SourceData (quarterly)'!$A$2:$Z$327,14, FALSE),0)</f>
        <v>58</v>
      </c>
      <c r="P20" s="18">
        <f>IFERROR(VLOOKUP($B20,'[9]SourceData (quarterly)'!$A$2:$Z$327,15, FALSE),0)</f>
        <v>1177</v>
      </c>
      <c r="Q20" s="18">
        <f>IFERROR(VLOOKUP($B20,'[9]SourceData (quarterly)'!$A$2:$Z$327,16, FALSE),0)</f>
        <v>1072945</v>
      </c>
      <c r="R20" s="18">
        <f>IFERROR(VLOOKUP($B20,'[9]SourceData (quarterly)'!$A$2:$Z$327,17, FALSE),0)</f>
        <v>2696919</v>
      </c>
      <c r="S20" s="18">
        <f>IFERROR(VLOOKUP($B20,'[9]SourceData (quarterly)'!$A$2:$Z$327,18, FALSE),0)</f>
        <v>5326638</v>
      </c>
      <c r="T20" s="18">
        <f>IFERROR(VLOOKUP($B20,'[9]SourceData (quarterly)'!$A$2:$Z$327,19, FALSE),0)</f>
        <v>4310262</v>
      </c>
      <c r="U20" s="18">
        <f>IFERROR(VLOOKUP($B20,'[9]SourceData (quarterly)'!$A$2:$Z$327,20, FALSE),0)</f>
        <v>7511894</v>
      </c>
      <c r="V20" s="18">
        <f>IFERROR(VLOOKUP($B20,'[9]SourceData (quarterly)'!$A$2:$Z$327,21, FALSE),0)</f>
        <v>4099565</v>
      </c>
      <c r="W20" s="18">
        <f>IFERROR(VLOOKUP($B20,'[9]SourceData (quarterly)'!$A$2:$Z$327,22, FALSE),0)</f>
        <v>7850251</v>
      </c>
      <c r="X20" s="18">
        <f>IFERROR(VLOOKUP($B20,'[9]SourceData (quarterly)'!$A$2:$Z$327,23, FALSE),0)</f>
        <v>3805806</v>
      </c>
      <c r="Y20" s="18">
        <f>IFERROR(VLOOKUP($B20,'[9]SourceData (quarterly)'!$A$2:$Z$327,24, FALSE),0)</f>
        <v>7937812</v>
      </c>
      <c r="Z20" s="18">
        <f>IFERROR(VLOOKUP($B20,'[9]SourceData (quarterly)'!$A$2:$Z$327,25, FALSE),0)</f>
        <v>4278230</v>
      </c>
      <c r="AA20" s="18">
        <f>IFERROR(VLOOKUP($B20,'[9]SourceData (quarterly)'!$A$2:$Z$327,26, FALSE),0)</f>
        <v>7405345</v>
      </c>
      <c r="AB20" s="18">
        <f>IFERROR(VLOOKUP($B20,'[9]SourceData (quarterly)'!$A$2:$AZ$327,27, FALSE),0)</f>
        <v>3741717</v>
      </c>
      <c r="AC20" s="18">
        <f>IFERROR(VLOOKUP($B20,'[9]SourceData (quarterly)'!$A$2:$AZ$327,28, FALSE),0)</f>
        <v>60037384</v>
      </c>
    </row>
    <row r="21" spans="2:29" x14ac:dyDescent="0.25">
      <c r="B21" s="41" t="s">
        <v>20</v>
      </c>
      <c r="C21" s="41" t="s">
        <v>616</v>
      </c>
      <c r="D21" s="18">
        <f>IFERROR(VLOOKUP($B21,'[9]SourceData (quarterly)'!$A$2:$Z$327,3, FALSE),0)</f>
        <v>11</v>
      </c>
      <c r="E21" s="18">
        <f>IFERROR(VLOOKUP($B21,'[9]SourceData (quarterly)'!$A$2:$Z$327,4, FALSE),0)</f>
        <v>23</v>
      </c>
      <c r="F21" s="18">
        <f>IFERROR(VLOOKUP($B21,'[9]SourceData (quarterly)'!$A$2:$Z$327,5, FALSE),0)</f>
        <v>40</v>
      </c>
      <c r="G21" s="18">
        <f>IFERROR(VLOOKUP($B21,'[9]SourceData (quarterly)'!$A$2:$Z$327,6, FALSE),0)</f>
        <v>36</v>
      </c>
      <c r="H21" s="18">
        <f>IFERROR(VLOOKUP($B21,'[9]SourceData (quarterly)'!$A$2:$Z$327,7, FALSE),0)</f>
        <v>68</v>
      </c>
      <c r="I21" s="18">
        <f>IFERROR(VLOOKUP($B21,'[9]SourceData (quarterly)'!$A$2:$Z$327,8, FALSE),0)</f>
        <v>40</v>
      </c>
      <c r="J21" s="18">
        <f>IFERROR(VLOOKUP($B21,'[9]SourceData (quarterly)'!$A$2:$Z$327,9, FALSE),0)</f>
        <v>63</v>
      </c>
      <c r="K21" s="18">
        <f>IFERROR(VLOOKUP($B21,'[9]SourceData (quarterly)'!$A$2:$Z$327,10, FALSE),0)</f>
        <v>38</v>
      </c>
      <c r="L21" s="18">
        <f>IFERROR(VLOOKUP($B21,'[9]SourceData (quarterly)'!$A$2:$Z$327,11, FALSE),0)</f>
        <v>71</v>
      </c>
      <c r="M21" s="18">
        <f>IFERROR(VLOOKUP($B21,'[9]SourceData (quarterly)'!$A$2:$Z$327,12, FALSE),0)</f>
        <v>58</v>
      </c>
      <c r="N21" s="18">
        <f>IFERROR(VLOOKUP($B21,'[9]SourceData (quarterly)'!$A$2:$Z$327,13, FALSE),0)</f>
        <v>100</v>
      </c>
      <c r="O21" s="18">
        <f>IFERROR(VLOOKUP($B21,'[9]SourceData (quarterly)'!$A$2:$Z$327,14, FALSE),0)</f>
        <v>67</v>
      </c>
      <c r="P21" s="18">
        <f>IFERROR(VLOOKUP($B21,'[9]SourceData (quarterly)'!$A$2:$Z$327,15, FALSE),0)</f>
        <v>615</v>
      </c>
      <c r="Q21" s="18">
        <f>IFERROR(VLOOKUP($B21,'[9]SourceData (quarterly)'!$A$2:$Z$327,16, FALSE),0)</f>
        <v>356382</v>
      </c>
      <c r="R21" s="18">
        <f>IFERROR(VLOOKUP($B21,'[9]SourceData (quarterly)'!$A$2:$Z$327,17, FALSE),0)</f>
        <v>1134222</v>
      </c>
      <c r="S21" s="18">
        <f>IFERROR(VLOOKUP($B21,'[9]SourceData (quarterly)'!$A$2:$Z$327,18, FALSE),0)</f>
        <v>1746736</v>
      </c>
      <c r="T21" s="18">
        <f>IFERROR(VLOOKUP($B21,'[9]SourceData (quarterly)'!$A$2:$Z$327,19, FALSE),0)</f>
        <v>1596208</v>
      </c>
      <c r="U21" s="18">
        <f>IFERROR(VLOOKUP($B21,'[9]SourceData (quarterly)'!$A$2:$Z$327,20, FALSE),0)</f>
        <v>3092955</v>
      </c>
      <c r="V21" s="18">
        <f>IFERROR(VLOOKUP($B21,'[9]SourceData (quarterly)'!$A$2:$Z$327,21, FALSE),0)</f>
        <v>1669106</v>
      </c>
      <c r="W21" s="18">
        <f>IFERROR(VLOOKUP($B21,'[9]SourceData (quarterly)'!$A$2:$Z$327,22, FALSE),0)</f>
        <v>2671410</v>
      </c>
      <c r="X21" s="18">
        <f>IFERROR(VLOOKUP($B21,'[9]SourceData (quarterly)'!$A$2:$Z$327,23, FALSE),0)</f>
        <v>1607434</v>
      </c>
      <c r="Y21" s="18">
        <f>IFERROR(VLOOKUP($B21,'[9]SourceData (quarterly)'!$A$2:$Z$327,24, FALSE),0)</f>
        <v>2956120</v>
      </c>
      <c r="Z21" s="18">
        <f>IFERROR(VLOOKUP($B21,'[9]SourceData (quarterly)'!$A$2:$Z$327,25, FALSE),0)</f>
        <v>2592174</v>
      </c>
      <c r="AA21" s="18">
        <f>IFERROR(VLOOKUP($B21,'[9]SourceData (quarterly)'!$A$2:$Z$327,26, FALSE),0)</f>
        <v>4804298</v>
      </c>
      <c r="AB21" s="18">
        <f>IFERROR(VLOOKUP($B21,'[9]SourceData (quarterly)'!$A$2:$AZ$327,27, FALSE),0)</f>
        <v>3554124</v>
      </c>
      <c r="AC21" s="18">
        <f>IFERROR(VLOOKUP($B21,'[9]SourceData (quarterly)'!$A$2:$AZ$327,28, FALSE),0)</f>
        <v>27781169</v>
      </c>
    </row>
    <row r="22" spans="2:29" x14ac:dyDescent="0.25">
      <c r="B22" s="41" t="s">
        <v>21</v>
      </c>
      <c r="C22" s="41" t="s">
        <v>617</v>
      </c>
      <c r="D22" s="18">
        <f>IFERROR(VLOOKUP($B22,'[9]SourceData (quarterly)'!$A$2:$Z$327,3, FALSE),0)</f>
        <v>16</v>
      </c>
      <c r="E22" s="18">
        <f>IFERROR(VLOOKUP($B22,'[9]SourceData (quarterly)'!$A$2:$Z$327,4, FALSE),0)</f>
        <v>31</v>
      </c>
      <c r="F22" s="18">
        <f>IFERROR(VLOOKUP($B22,'[9]SourceData (quarterly)'!$A$2:$Z$327,5, FALSE),0)</f>
        <v>70</v>
      </c>
      <c r="G22" s="18">
        <f>IFERROR(VLOOKUP($B22,'[9]SourceData (quarterly)'!$A$2:$Z$327,6, FALSE),0)</f>
        <v>57</v>
      </c>
      <c r="H22" s="18">
        <f>IFERROR(VLOOKUP($B22,'[9]SourceData (quarterly)'!$A$2:$Z$327,7, FALSE),0)</f>
        <v>78</v>
      </c>
      <c r="I22" s="18">
        <f>IFERROR(VLOOKUP($B22,'[9]SourceData (quarterly)'!$A$2:$Z$327,8, FALSE),0)</f>
        <v>53</v>
      </c>
      <c r="J22" s="18">
        <f>IFERROR(VLOOKUP($B22,'[9]SourceData (quarterly)'!$A$2:$Z$327,9, FALSE),0)</f>
        <v>66</v>
      </c>
      <c r="K22" s="18">
        <f>IFERROR(VLOOKUP($B22,'[9]SourceData (quarterly)'!$A$2:$Z$327,10, FALSE),0)</f>
        <v>57</v>
      </c>
      <c r="L22" s="18">
        <f>IFERROR(VLOOKUP($B22,'[9]SourceData (quarterly)'!$A$2:$Z$327,11, FALSE),0)</f>
        <v>67</v>
      </c>
      <c r="M22" s="18">
        <f>IFERROR(VLOOKUP($B22,'[9]SourceData (quarterly)'!$A$2:$Z$327,12, FALSE),0)</f>
        <v>78</v>
      </c>
      <c r="N22" s="18">
        <f>IFERROR(VLOOKUP($B22,'[9]SourceData (quarterly)'!$A$2:$Z$327,13, FALSE),0)</f>
        <v>73</v>
      </c>
      <c r="O22" s="18">
        <f>IFERROR(VLOOKUP($B22,'[9]SourceData (quarterly)'!$A$2:$Z$327,14, FALSE),0)</f>
        <v>81</v>
      </c>
      <c r="P22" s="18">
        <f>IFERROR(VLOOKUP($B22,'[9]SourceData (quarterly)'!$A$2:$Z$327,15, FALSE),0)</f>
        <v>727</v>
      </c>
      <c r="Q22" s="18">
        <f>IFERROR(VLOOKUP($B22,'[9]SourceData (quarterly)'!$A$2:$Z$327,16, FALSE),0)</f>
        <v>504791</v>
      </c>
      <c r="R22" s="18">
        <f>IFERROR(VLOOKUP($B22,'[9]SourceData (quarterly)'!$A$2:$Z$327,17, FALSE),0)</f>
        <v>1328558</v>
      </c>
      <c r="S22" s="18">
        <f>IFERROR(VLOOKUP($B22,'[9]SourceData (quarterly)'!$A$2:$Z$327,18, FALSE),0)</f>
        <v>3135997</v>
      </c>
      <c r="T22" s="18">
        <f>IFERROR(VLOOKUP($B22,'[9]SourceData (quarterly)'!$A$2:$Z$327,19, FALSE),0)</f>
        <v>2288422</v>
      </c>
      <c r="U22" s="18">
        <f>IFERROR(VLOOKUP($B22,'[9]SourceData (quarterly)'!$A$2:$Z$327,20, FALSE),0)</f>
        <v>3407831</v>
      </c>
      <c r="V22" s="18">
        <f>IFERROR(VLOOKUP($B22,'[9]SourceData (quarterly)'!$A$2:$Z$327,21, FALSE),0)</f>
        <v>2530056</v>
      </c>
      <c r="W22" s="18">
        <f>IFERROR(VLOOKUP($B22,'[9]SourceData (quarterly)'!$A$2:$Z$327,22, FALSE),0)</f>
        <v>3106970</v>
      </c>
      <c r="X22" s="18">
        <f>IFERROR(VLOOKUP($B22,'[9]SourceData (quarterly)'!$A$2:$Z$327,23, FALSE),0)</f>
        <v>2900531</v>
      </c>
      <c r="Y22" s="18">
        <f>IFERROR(VLOOKUP($B22,'[9]SourceData (quarterly)'!$A$2:$Z$327,24, FALSE),0)</f>
        <v>3526751</v>
      </c>
      <c r="Z22" s="18">
        <f>IFERROR(VLOOKUP($B22,'[9]SourceData (quarterly)'!$A$2:$Z$327,25, FALSE),0)</f>
        <v>4054378</v>
      </c>
      <c r="AA22" s="18">
        <f>IFERROR(VLOOKUP($B22,'[9]SourceData (quarterly)'!$A$2:$Z$327,26, FALSE),0)</f>
        <v>3722468</v>
      </c>
      <c r="AB22" s="18">
        <f>IFERROR(VLOOKUP($B22,'[9]SourceData (quarterly)'!$A$2:$AZ$327,27, FALSE),0)</f>
        <v>4000936</v>
      </c>
      <c r="AC22" s="18">
        <f>IFERROR(VLOOKUP($B22,'[9]SourceData (quarterly)'!$A$2:$AZ$327,28, FALSE),0)</f>
        <v>34507689</v>
      </c>
    </row>
    <row r="23" spans="2:29" x14ac:dyDescent="0.2">
      <c r="B23" s="41" t="s">
        <v>538</v>
      </c>
      <c r="C23" s="41" t="s">
        <v>654</v>
      </c>
      <c r="D23" s="18">
        <f>IFERROR(VLOOKUP($B23,'[9]SourceData (quarterly)'!$A$2:$Z$327,3, FALSE),0)</f>
        <v>19</v>
      </c>
      <c r="E23" s="18">
        <f>IFERROR(VLOOKUP($B23,'[9]SourceData (quarterly)'!$A$2:$Z$327,4, FALSE),0)</f>
        <v>28</v>
      </c>
      <c r="F23" s="18">
        <f>IFERROR(VLOOKUP($B23,'[9]SourceData (quarterly)'!$A$2:$Z$327,5, FALSE),0)</f>
        <v>59</v>
      </c>
      <c r="G23" s="18">
        <f>IFERROR(VLOOKUP($B23,'[9]SourceData (quarterly)'!$A$2:$Z$327,6, FALSE),0)</f>
        <v>30</v>
      </c>
      <c r="H23" s="18">
        <f>IFERROR(VLOOKUP($B23,'[9]SourceData (quarterly)'!$A$2:$Z$327,7, FALSE),0)</f>
        <v>77</v>
      </c>
      <c r="I23" s="18">
        <f>IFERROR(VLOOKUP($B23,'[9]SourceData (quarterly)'!$A$2:$Z$327,8, FALSE),0)</f>
        <v>49</v>
      </c>
      <c r="J23" s="18">
        <f>IFERROR(VLOOKUP($B23,'[9]SourceData (quarterly)'!$A$2:$Z$327,9, FALSE),0)</f>
        <v>69</v>
      </c>
      <c r="K23" s="18">
        <f>IFERROR(VLOOKUP($B23,'[9]SourceData (quarterly)'!$A$2:$Z$327,10, FALSE),0)</f>
        <v>40</v>
      </c>
      <c r="L23" s="18">
        <f>IFERROR(VLOOKUP($B23,'[9]SourceData (quarterly)'!$A$2:$Z$327,11, FALSE),0)</f>
        <v>92</v>
      </c>
      <c r="M23" s="18">
        <f>IFERROR(VLOOKUP($B23,'[9]SourceData (quarterly)'!$A$2:$Z$327,12, FALSE),0)</f>
        <v>68</v>
      </c>
      <c r="N23" s="18">
        <f>IFERROR(VLOOKUP($B23,'[9]SourceData (quarterly)'!$A$2:$Z$327,13, FALSE),0)</f>
        <v>99</v>
      </c>
      <c r="O23" s="18">
        <f>IFERROR(VLOOKUP($B23,'[9]SourceData (quarterly)'!$A$2:$Z$327,14, FALSE),0)</f>
        <v>38</v>
      </c>
      <c r="P23" s="18">
        <f>IFERROR(VLOOKUP($B23,'[9]SourceData (quarterly)'!$A$2:$Z$327,15, FALSE),0)</f>
        <v>668</v>
      </c>
      <c r="Q23" s="18">
        <f>IFERROR(VLOOKUP($B23,'[9]SourceData (quarterly)'!$A$2:$Z$327,16, FALSE),0)</f>
        <v>683086</v>
      </c>
      <c r="R23" s="18">
        <f>IFERROR(VLOOKUP($B23,'[9]SourceData (quarterly)'!$A$2:$Z$327,17, FALSE),0)</f>
        <v>1119936</v>
      </c>
      <c r="S23" s="18">
        <f>IFERROR(VLOOKUP($B23,'[9]SourceData (quarterly)'!$A$2:$Z$327,18, FALSE),0)</f>
        <v>2207151</v>
      </c>
      <c r="T23" s="18">
        <f>IFERROR(VLOOKUP($B23,'[9]SourceData (quarterly)'!$A$2:$Z$327,19, FALSE),0)</f>
        <v>1255473</v>
      </c>
      <c r="U23" s="18">
        <f>IFERROR(VLOOKUP($B23,'[9]SourceData (quarterly)'!$A$2:$Z$327,20, FALSE),0)</f>
        <v>2998219</v>
      </c>
      <c r="V23" s="18">
        <f>IFERROR(VLOOKUP($B23,'[9]SourceData (quarterly)'!$A$2:$Z$327,21, FALSE),0)</f>
        <v>1937272</v>
      </c>
      <c r="W23" s="18">
        <f>IFERROR(VLOOKUP($B23,'[9]SourceData (quarterly)'!$A$2:$Z$327,22, FALSE),0)</f>
        <v>2754426</v>
      </c>
      <c r="X23" s="18">
        <f>IFERROR(VLOOKUP($B23,'[9]SourceData (quarterly)'!$A$2:$Z$327,23, FALSE),0)</f>
        <v>1536033</v>
      </c>
      <c r="Y23" s="18">
        <f>IFERROR(VLOOKUP($B23,'[9]SourceData (quarterly)'!$A$2:$Z$327,24, FALSE),0)</f>
        <v>3536269</v>
      </c>
      <c r="Z23" s="18">
        <f>IFERROR(VLOOKUP($B23,'[9]SourceData (quarterly)'!$A$2:$Z$327,25, FALSE),0)</f>
        <v>2835799</v>
      </c>
      <c r="AA23" s="18">
        <f>IFERROR(VLOOKUP($B23,'[9]SourceData (quarterly)'!$A$2:$Z$327,26, FALSE),0)</f>
        <v>3868006</v>
      </c>
      <c r="AB23" s="18">
        <f>IFERROR(VLOOKUP($B23,'[9]SourceData (quarterly)'!$A$2:$AZ$327,27, FALSE),0)</f>
        <v>1618212</v>
      </c>
      <c r="AC23" s="18">
        <f>IFERROR(VLOOKUP($B23,'[9]SourceData (quarterly)'!$A$2:$AZ$327,28, FALSE),0)</f>
        <v>26349882</v>
      </c>
    </row>
    <row r="24" spans="2:29" x14ac:dyDescent="0.2">
      <c r="B24" s="41" t="s">
        <v>1</v>
      </c>
      <c r="C24" s="41" t="s">
        <v>676</v>
      </c>
      <c r="D24" s="18">
        <f>IFERROR(VLOOKUP($B24,'[9]SourceData (quarterly)'!$A$2:$Z$327,3, FALSE),0)</f>
        <v>27</v>
      </c>
      <c r="E24" s="18">
        <f>IFERROR(VLOOKUP($B24,'[9]SourceData (quarterly)'!$A$2:$Z$327,4, FALSE),0)</f>
        <v>55</v>
      </c>
      <c r="F24" s="18">
        <f>IFERROR(VLOOKUP($B24,'[9]SourceData (quarterly)'!$A$2:$Z$327,5, FALSE),0)</f>
        <v>103</v>
      </c>
      <c r="G24" s="18">
        <f>IFERROR(VLOOKUP($B24,'[9]SourceData (quarterly)'!$A$2:$Z$327,6, FALSE),0)</f>
        <v>44</v>
      </c>
      <c r="H24" s="18">
        <f>IFERROR(VLOOKUP($B24,'[9]SourceData (quarterly)'!$A$2:$Z$327,7, FALSE),0)</f>
        <v>107</v>
      </c>
      <c r="I24" s="18">
        <f>IFERROR(VLOOKUP($B24,'[9]SourceData (quarterly)'!$A$2:$Z$327,8, FALSE),0)</f>
        <v>69</v>
      </c>
      <c r="J24" s="18">
        <f>IFERROR(VLOOKUP($B24,'[9]SourceData (quarterly)'!$A$2:$Z$327,9, FALSE),0)</f>
        <v>126</v>
      </c>
      <c r="K24" s="18">
        <f>IFERROR(VLOOKUP($B24,'[9]SourceData (quarterly)'!$A$2:$Z$327,10, FALSE),0)</f>
        <v>66</v>
      </c>
      <c r="L24" s="18">
        <f>IFERROR(VLOOKUP($B24,'[9]SourceData (quarterly)'!$A$2:$Z$327,11, FALSE),0)</f>
        <v>135</v>
      </c>
      <c r="M24" s="18">
        <f>IFERROR(VLOOKUP($B24,'[9]SourceData (quarterly)'!$A$2:$Z$327,12, FALSE),0)</f>
        <v>77</v>
      </c>
      <c r="N24" s="18">
        <f>IFERROR(VLOOKUP($B24,'[9]SourceData (quarterly)'!$A$2:$Z$327,13, FALSE),0)</f>
        <v>176</v>
      </c>
      <c r="O24" s="18">
        <f>IFERROR(VLOOKUP($B24,'[9]SourceData (quarterly)'!$A$2:$Z$327,14, FALSE),0)</f>
        <v>96</v>
      </c>
      <c r="P24" s="18">
        <f>IFERROR(VLOOKUP($B24,'[9]SourceData (quarterly)'!$A$2:$Z$327,15, FALSE),0)</f>
        <v>1081</v>
      </c>
      <c r="Q24" s="18">
        <f>IFERROR(VLOOKUP($B24,'[9]SourceData (quarterly)'!$A$2:$Z$327,16, FALSE),0)</f>
        <v>701689</v>
      </c>
      <c r="R24" s="18">
        <f>IFERROR(VLOOKUP($B24,'[9]SourceData (quarterly)'!$A$2:$Z$327,17, FALSE),0)</f>
        <v>1601266</v>
      </c>
      <c r="S24" s="18">
        <f>IFERROR(VLOOKUP($B24,'[9]SourceData (quarterly)'!$A$2:$Z$327,18, FALSE),0)</f>
        <v>2827546</v>
      </c>
      <c r="T24" s="18">
        <f>IFERROR(VLOOKUP($B24,'[9]SourceData (quarterly)'!$A$2:$Z$327,19, FALSE),0)</f>
        <v>1239768</v>
      </c>
      <c r="U24" s="18">
        <f>IFERROR(VLOOKUP($B24,'[9]SourceData (quarterly)'!$A$2:$Z$327,20, FALSE),0)</f>
        <v>3158891</v>
      </c>
      <c r="V24" s="18">
        <f>IFERROR(VLOOKUP($B24,'[9]SourceData (quarterly)'!$A$2:$Z$327,21, FALSE),0)</f>
        <v>1988981</v>
      </c>
      <c r="W24" s="18">
        <f>IFERROR(VLOOKUP($B24,'[9]SourceData (quarterly)'!$A$2:$Z$327,22, FALSE),0)</f>
        <v>3753560</v>
      </c>
      <c r="X24" s="18">
        <f>IFERROR(VLOOKUP($B24,'[9]SourceData (quarterly)'!$A$2:$Z$327,23, FALSE),0)</f>
        <v>1796648</v>
      </c>
      <c r="Y24" s="18">
        <f>IFERROR(VLOOKUP($B24,'[9]SourceData (quarterly)'!$A$2:$Z$327,24, FALSE),0)</f>
        <v>3884853</v>
      </c>
      <c r="Z24" s="18">
        <f>IFERROR(VLOOKUP($B24,'[9]SourceData (quarterly)'!$A$2:$Z$327,25, FALSE),0)</f>
        <v>2184598</v>
      </c>
      <c r="AA24" s="18">
        <f>IFERROR(VLOOKUP($B24,'[9]SourceData (quarterly)'!$A$2:$Z$327,26, FALSE),0)</f>
        <v>5089166</v>
      </c>
      <c r="AB24" s="18">
        <f>IFERROR(VLOOKUP($B24,'[9]SourceData (quarterly)'!$A$2:$AZ$327,27, FALSE),0)</f>
        <v>2885934</v>
      </c>
      <c r="AC24" s="18">
        <f>IFERROR(VLOOKUP($B24,'[9]SourceData (quarterly)'!$A$2:$AZ$327,28, FALSE),0)</f>
        <v>31112900</v>
      </c>
    </row>
    <row r="25" spans="2:29" x14ac:dyDescent="0.2">
      <c r="B25" s="17" t="s">
        <v>2</v>
      </c>
      <c r="C25" s="17" t="s">
        <v>608</v>
      </c>
      <c r="D25" s="18">
        <f>IFERROR(VLOOKUP($B25,'[9]SourceData (quarterly)'!$A$2:$Z$327,3, FALSE),0)</f>
        <v>2</v>
      </c>
      <c r="E25" s="18">
        <f>IFERROR(VLOOKUP($B25,'[9]SourceData (quarterly)'!$A$2:$Z$327,4, FALSE),0)</f>
        <v>1</v>
      </c>
      <c r="F25" s="18">
        <f>IFERROR(VLOOKUP($B25,'[9]SourceData (quarterly)'!$A$2:$Z$327,5, FALSE),0)</f>
        <v>7</v>
      </c>
      <c r="G25" s="18">
        <f>IFERROR(VLOOKUP($B25,'[9]SourceData (quarterly)'!$A$2:$Z$327,6, FALSE),0)</f>
        <v>12</v>
      </c>
      <c r="H25" s="18">
        <f>IFERROR(VLOOKUP($B25,'[9]SourceData (quarterly)'!$A$2:$Z$327,7, FALSE),0)</f>
        <v>10</v>
      </c>
      <c r="I25" s="18">
        <f>IFERROR(VLOOKUP($B25,'[9]SourceData (quarterly)'!$A$2:$Z$327,8, FALSE),0)</f>
        <v>8</v>
      </c>
      <c r="J25" s="18">
        <f>IFERROR(VLOOKUP($B25,'[9]SourceData (quarterly)'!$A$2:$Z$327,9, FALSE),0)</f>
        <v>29</v>
      </c>
      <c r="K25" s="18">
        <f>IFERROR(VLOOKUP($B25,'[9]SourceData (quarterly)'!$A$2:$Z$327,10, FALSE),0)</f>
        <v>24</v>
      </c>
      <c r="L25" s="18">
        <f>IFERROR(VLOOKUP($B25,'[9]SourceData (quarterly)'!$A$2:$Z$327,11, FALSE),0)</f>
        <v>28</v>
      </c>
      <c r="M25" s="18">
        <f>IFERROR(VLOOKUP($B25,'[9]SourceData (quarterly)'!$A$2:$Z$327,12, FALSE),0)</f>
        <v>25</v>
      </c>
      <c r="N25" s="18">
        <f>IFERROR(VLOOKUP($B25,'[9]SourceData (quarterly)'!$A$2:$Z$327,13, FALSE),0)</f>
        <v>27</v>
      </c>
      <c r="O25" s="18">
        <f>IFERROR(VLOOKUP($B25,'[9]SourceData (quarterly)'!$A$2:$Z$327,14, FALSE),0)</f>
        <v>25</v>
      </c>
      <c r="P25" s="18">
        <f>IFERROR(VLOOKUP($B25,'[9]SourceData (quarterly)'!$A$2:$Z$327,15, FALSE),0)</f>
        <v>198</v>
      </c>
      <c r="Q25" s="18">
        <f>IFERROR(VLOOKUP($B25,'[9]SourceData (quarterly)'!$A$2:$Z$327,16, FALSE),0)</f>
        <v>50000</v>
      </c>
      <c r="R25" s="18">
        <f>IFERROR(VLOOKUP($B25,'[9]SourceData (quarterly)'!$A$2:$Z$327,17, FALSE),0)</f>
        <v>23990</v>
      </c>
      <c r="S25" s="18">
        <f>IFERROR(VLOOKUP($B25,'[9]SourceData (quarterly)'!$A$2:$Z$327,18, FALSE),0)</f>
        <v>258757</v>
      </c>
      <c r="T25" s="18">
        <f>IFERROR(VLOOKUP($B25,'[9]SourceData (quarterly)'!$A$2:$Z$327,19, FALSE),0)</f>
        <v>400953</v>
      </c>
      <c r="U25" s="18">
        <f>IFERROR(VLOOKUP($B25,'[9]SourceData (quarterly)'!$A$2:$Z$327,20, FALSE),0)</f>
        <v>344787</v>
      </c>
      <c r="V25" s="18">
        <f>IFERROR(VLOOKUP($B25,'[9]SourceData (quarterly)'!$A$2:$Z$327,21, FALSE),0)</f>
        <v>267107</v>
      </c>
      <c r="W25" s="18">
        <f>IFERROR(VLOOKUP($B25,'[9]SourceData (quarterly)'!$A$2:$Z$327,22, FALSE),0)</f>
        <v>896113</v>
      </c>
      <c r="X25" s="18">
        <f>IFERROR(VLOOKUP($B25,'[9]SourceData (quarterly)'!$A$2:$Z$327,23, FALSE),0)</f>
        <v>722270</v>
      </c>
      <c r="Y25" s="18">
        <f>IFERROR(VLOOKUP($B25,'[9]SourceData (quarterly)'!$A$2:$Z$327,24, FALSE),0)</f>
        <v>846630</v>
      </c>
      <c r="Z25" s="18">
        <f>IFERROR(VLOOKUP($B25,'[9]SourceData (quarterly)'!$A$2:$Z$327,25, FALSE),0)</f>
        <v>828578</v>
      </c>
      <c r="AA25" s="18">
        <f>IFERROR(VLOOKUP($B25,'[9]SourceData (quarterly)'!$A$2:$Z$327,26, FALSE),0)</f>
        <v>867948</v>
      </c>
      <c r="AB25" s="18">
        <f>IFERROR(VLOOKUP($B25,'[9]SourceData (quarterly)'!$A$2:$AZ$327,27, FALSE),0)</f>
        <v>760658</v>
      </c>
      <c r="AC25" s="18">
        <f>IFERROR(VLOOKUP($B25,'[9]SourceData (quarterly)'!$A$2:$AZ$327,28, FALSE),0)</f>
        <v>6267791</v>
      </c>
    </row>
    <row r="26" spans="2:29" x14ac:dyDescent="0.2">
      <c r="B26" s="41" t="s">
        <v>127</v>
      </c>
      <c r="C26" s="41" t="s">
        <v>625</v>
      </c>
      <c r="D26" s="18">
        <f>IFERROR(VLOOKUP($B26,'[9]SourceData (quarterly)'!$A$2:$Z$327,3, FALSE),0)</f>
        <v>9</v>
      </c>
      <c r="E26" s="18">
        <f>IFERROR(VLOOKUP($B26,'[9]SourceData (quarterly)'!$A$2:$Z$327,4, FALSE),0)</f>
        <v>29</v>
      </c>
      <c r="F26" s="18">
        <f>IFERROR(VLOOKUP($B26,'[9]SourceData (quarterly)'!$A$2:$Z$327,5, FALSE),0)</f>
        <v>59</v>
      </c>
      <c r="G26" s="18">
        <f>IFERROR(VLOOKUP($B26,'[9]SourceData (quarterly)'!$A$2:$Z$327,6, FALSE),0)</f>
        <v>28</v>
      </c>
      <c r="H26" s="18">
        <f>IFERROR(VLOOKUP($B26,'[9]SourceData (quarterly)'!$A$2:$Z$327,7, FALSE),0)</f>
        <v>42</v>
      </c>
      <c r="I26" s="18">
        <f>IFERROR(VLOOKUP($B26,'[9]SourceData (quarterly)'!$A$2:$Z$327,8, FALSE),0)</f>
        <v>19</v>
      </c>
      <c r="J26" s="18">
        <f>IFERROR(VLOOKUP($B26,'[9]SourceData (quarterly)'!$A$2:$Z$327,9, FALSE),0)</f>
        <v>41</v>
      </c>
      <c r="K26" s="18">
        <f>IFERROR(VLOOKUP($B26,'[9]SourceData (quarterly)'!$A$2:$Z$327,10, FALSE),0)</f>
        <v>11</v>
      </c>
      <c r="L26" s="18">
        <f>IFERROR(VLOOKUP($B26,'[9]SourceData (quarterly)'!$A$2:$Z$327,11, FALSE),0)</f>
        <v>30</v>
      </c>
      <c r="M26" s="18">
        <f>IFERROR(VLOOKUP($B26,'[9]SourceData (quarterly)'!$A$2:$Z$327,12, FALSE),0)</f>
        <v>31</v>
      </c>
      <c r="N26" s="18">
        <f>IFERROR(VLOOKUP($B26,'[9]SourceData (quarterly)'!$A$2:$Z$327,13, FALSE),0)</f>
        <v>37</v>
      </c>
      <c r="O26" s="18">
        <f>IFERROR(VLOOKUP($B26,'[9]SourceData (quarterly)'!$A$2:$Z$327,14, FALSE),0)</f>
        <v>18</v>
      </c>
      <c r="P26" s="18">
        <f>IFERROR(VLOOKUP($B26,'[9]SourceData (quarterly)'!$A$2:$Z$327,15, FALSE),0)</f>
        <v>354</v>
      </c>
      <c r="Q26" s="18">
        <f>IFERROR(VLOOKUP($B26,'[9]SourceData (quarterly)'!$A$2:$Z$327,16, FALSE),0)</f>
        <v>312697</v>
      </c>
      <c r="R26" s="18">
        <f>IFERROR(VLOOKUP($B26,'[9]SourceData (quarterly)'!$A$2:$Z$327,17, FALSE),0)</f>
        <v>1007554</v>
      </c>
      <c r="S26" s="18">
        <f>IFERROR(VLOOKUP($B26,'[9]SourceData (quarterly)'!$A$2:$Z$327,18, FALSE),0)</f>
        <v>1967526</v>
      </c>
      <c r="T26" s="18">
        <f>IFERROR(VLOOKUP($B26,'[9]SourceData (quarterly)'!$A$2:$Z$327,19, FALSE),0)</f>
        <v>941481</v>
      </c>
      <c r="U26" s="18">
        <f>IFERROR(VLOOKUP($B26,'[9]SourceData (quarterly)'!$A$2:$Z$327,20, FALSE),0)</f>
        <v>1442288</v>
      </c>
      <c r="V26" s="18">
        <f>IFERROR(VLOOKUP($B26,'[9]SourceData (quarterly)'!$A$2:$Z$327,21, FALSE),0)</f>
        <v>739602</v>
      </c>
      <c r="W26" s="18">
        <f>IFERROR(VLOOKUP($B26,'[9]SourceData (quarterly)'!$A$2:$Z$327,22, FALSE),0)</f>
        <v>1242250</v>
      </c>
      <c r="X26" s="18">
        <f>IFERROR(VLOOKUP($B26,'[9]SourceData (quarterly)'!$A$2:$Z$327,23, FALSE),0)</f>
        <v>381827</v>
      </c>
      <c r="Y26" s="18">
        <f>IFERROR(VLOOKUP($B26,'[9]SourceData (quarterly)'!$A$2:$Z$327,24, FALSE),0)</f>
        <v>1184291</v>
      </c>
      <c r="Z26" s="18">
        <f>IFERROR(VLOOKUP($B26,'[9]SourceData (quarterly)'!$A$2:$Z$327,25, FALSE),0)</f>
        <v>1146203</v>
      </c>
      <c r="AA26" s="18">
        <f>IFERROR(VLOOKUP($B26,'[9]SourceData (quarterly)'!$A$2:$Z$327,26, FALSE),0)</f>
        <v>1319017</v>
      </c>
      <c r="AB26" s="18">
        <f>IFERROR(VLOOKUP($B26,'[9]SourceData (quarterly)'!$A$2:$AZ$327,27, FALSE),0)</f>
        <v>683335</v>
      </c>
      <c r="AC26" s="18">
        <f>IFERROR(VLOOKUP($B26,'[9]SourceData (quarterly)'!$A$2:$AZ$327,28, FALSE),0)</f>
        <v>12368071</v>
      </c>
    </row>
    <row r="27" spans="2:29" x14ac:dyDescent="0.2">
      <c r="B27" s="41" t="s">
        <v>90</v>
      </c>
      <c r="C27" s="41" t="s">
        <v>620</v>
      </c>
      <c r="D27" s="18">
        <f>IFERROR(VLOOKUP($B27,'[9]SourceData (quarterly)'!$A$2:$Z$327,3, FALSE),0)</f>
        <v>12</v>
      </c>
      <c r="E27" s="18">
        <f>IFERROR(VLOOKUP($B27,'[9]SourceData (quarterly)'!$A$2:$Z$327,4, FALSE),0)</f>
        <v>17</v>
      </c>
      <c r="F27" s="18">
        <f>IFERROR(VLOOKUP($B27,'[9]SourceData (quarterly)'!$A$2:$Z$327,5, FALSE),0)</f>
        <v>26</v>
      </c>
      <c r="G27" s="18">
        <f>IFERROR(VLOOKUP($B27,'[9]SourceData (quarterly)'!$A$2:$Z$327,6, FALSE),0)</f>
        <v>15</v>
      </c>
      <c r="H27" s="18">
        <f>IFERROR(VLOOKUP($B27,'[9]SourceData (quarterly)'!$A$2:$Z$327,7, FALSE),0)</f>
        <v>24</v>
      </c>
      <c r="I27" s="18">
        <f>IFERROR(VLOOKUP($B27,'[9]SourceData (quarterly)'!$A$2:$Z$327,8, FALSE),0)</f>
        <v>15</v>
      </c>
      <c r="J27" s="18">
        <f>IFERROR(VLOOKUP($B27,'[9]SourceData (quarterly)'!$A$2:$Z$327,9, FALSE),0)</f>
        <v>22</v>
      </c>
      <c r="K27" s="18">
        <f>IFERROR(VLOOKUP($B27,'[9]SourceData (quarterly)'!$A$2:$Z$327,10, FALSE),0)</f>
        <v>13</v>
      </c>
      <c r="L27" s="18">
        <f>IFERROR(VLOOKUP($B27,'[9]SourceData (quarterly)'!$A$2:$Z$327,11, FALSE),0)</f>
        <v>31</v>
      </c>
      <c r="M27" s="18">
        <f>IFERROR(VLOOKUP($B27,'[9]SourceData (quarterly)'!$A$2:$Z$327,12, FALSE),0)</f>
        <v>26</v>
      </c>
      <c r="N27" s="18">
        <f>IFERROR(VLOOKUP($B27,'[9]SourceData (quarterly)'!$A$2:$Z$327,13, FALSE),0)</f>
        <v>39</v>
      </c>
      <c r="O27" s="18">
        <f>IFERROR(VLOOKUP($B27,'[9]SourceData (quarterly)'!$A$2:$Z$327,14, FALSE),0)</f>
        <v>37</v>
      </c>
      <c r="P27" s="18">
        <f>IFERROR(VLOOKUP($B27,'[9]SourceData (quarterly)'!$A$2:$Z$327,15, FALSE),0)</f>
        <v>277</v>
      </c>
      <c r="Q27" s="18">
        <f>IFERROR(VLOOKUP($B27,'[9]SourceData (quarterly)'!$A$2:$Z$327,16, FALSE),0)</f>
        <v>349478</v>
      </c>
      <c r="R27" s="18">
        <f>IFERROR(VLOOKUP($B27,'[9]SourceData (quarterly)'!$A$2:$Z$327,17, FALSE),0)</f>
        <v>556198</v>
      </c>
      <c r="S27" s="18">
        <f>IFERROR(VLOOKUP($B27,'[9]SourceData (quarterly)'!$A$2:$Z$327,18, FALSE),0)</f>
        <v>948373</v>
      </c>
      <c r="T27" s="18">
        <f>IFERROR(VLOOKUP($B27,'[9]SourceData (quarterly)'!$A$2:$Z$327,19, FALSE),0)</f>
        <v>477148</v>
      </c>
      <c r="U27" s="18">
        <f>IFERROR(VLOOKUP($B27,'[9]SourceData (quarterly)'!$A$2:$Z$327,20, FALSE),0)</f>
        <v>951237</v>
      </c>
      <c r="V27" s="18">
        <f>IFERROR(VLOOKUP($B27,'[9]SourceData (quarterly)'!$A$2:$Z$327,21, FALSE),0)</f>
        <v>705033</v>
      </c>
      <c r="W27" s="18">
        <f>IFERROR(VLOOKUP($B27,'[9]SourceData (quarterly)'!$A$2:$Z$327,22, FALSE),0)</f>
        <v>842742</v>
      </c>
      <c r="X27" s="18">
        <f>IFERROR(VLOOKUP($B27,'[9]SourceData (quarterly)'!$A$2:$Z$327,23, FALSE),0)</f>
        <v>575562</v>
      </c>
      <c r="Y27" s="18">
        <f>IFERROR(VLOOKUP($B27,'[9]SourceData (quarterly)'!$A$2:$Z$327,24, FALSE),0)</f>
        <v>1467947</v>
      </c>
      <c r="Z27" s="18">
        <f>IFERROR(VLOOKUP($B27,'[9]SourceData (quarterly)'!$A$2:$Z$327,25, FALSE),0)</f>
        <v>928555</v>
      </c>
      <c r="AA27" s="18">
        <f>IFERROR(VLOOKUP($B27,'[9]SourceData (quarterly)'!$A$2:$Z$327,26, FALSE),0)</f>
        <v>1540161</v>
      </c>
      <c r="AB27" s="18">
        <f>IFERROR(VLOOKUP($B27,'[9]SourceData (quarterly)'!$A$2:$AZ$327,27, FALSE),0)</f>
        <v>1532934</v>
      </c>
      <c r="AC27" s="18">
        <f>IFERROR(VLOOKUP($B27,'[9]SourceData (quarterly)'!$A$2:$AZ$327,28, FALSE),0)</f>
        <v>10875368</v>
      </c>
    </row>
    <row r="28" spans="2:29" x14ac:dyDescent="0.2">
      <c r="B28" s="41" t="s">
        <v>22</v>
      </c>
      <c r="C28" s="41" t="s">
        <v>618</v>
      </c>
      <c r="D28" s="18">
        <f>IFERROR(VLOOKUP($B28,'[9]SourceData (quarterly)'!$A$2:$Z$327,3, FALSE),0)</f>
        <v>5</v>
      </c>
      <c r="E28" s="18">
        <f>IFERROR(VLOOKUP($B28,'[9]SourceData (quarterly)'!$A$2:$Z$327,4, FALSE),0)</f>
        <v>15</v>
      </c>
      <c r="F28" s="18">
        <f>IFERROR(VLOOKUP($B28,'[9]SourceData (quarterly)'!$A$2:$Z$327,5, FALSE),0)</f>
        <v>19</v>
      </c>
      <c r="G28" s="18">
        <f>IFERROR(VLOOKUP($B28,'[9]SourceData (quarterly)'!$A$2:$Z$327,6, FALSE),0)</f>
        <v>27</v>
      </c>
      <c r="H28" s="18">
        <f>IFERROR(VLOOKUP($B28,'[9]SourceData (quarterly)'!$A$2:$Z$327,7, FALSE),0)</f>
        <v>30</v>
      </c>
      <c r="I28" s="18">
        <f>IFERROR(VLOOKUP($B28,'[9]SourceData (quarterly)'!$A$2:$Z$327,8, FALSE),0)</f>
        <v>17</v>
      </c>
      <c r="J28" s="18">
        <f>IFERROR(VLOOKUP($B28,'[9]SourceData (quarterly)'!$A$2:$Z$327,9, FALSE),0)</f>
        <v>22</v>
      </c>
      <c r="K28" s="18">
        <f>IFERROR(VLOOKUP($B28,'[9]SourceData (quarterly)'!$A$2:$Z$327,10, FALSE),0)</f>
        <v>22</v>
      </c>
      <c r="L28" s="18">
        <f>IFERROR(VLOOKUP($B28,'[9]SourceData (quarterly)'!$A$2:$Z$327,11, FALSE),0)</f>
        <v>32</v>
      </c>
      <c r="M28" s="18">
        <f>IFERROR(VLOOKUP($B28,'[9]SourceData (quarterly)'!$A$2:$Z$327,12, FALSE),0)</f>
        <v>17</v>
      </c>
      <c r="N28" s="18">
        <f>IFERROR(VLOOKUP($B28,'[9]SourceData (quarterly)'!$A$2:$Z$327,13, FALSE),0)</f>
        <v>36</v>
      </c>
      <c r="O28" s="18">
        <f>IFERROR(VLOOKUP($B28,'[9]SourceData (quarterly)'!$A$2:$Z$327,14, FALSE),0)</f>
        <v>29</v>
      </c>
      <c r="P28" s="18">
        <f>IFERROR(VLOOKUP($B28,'[9]SourceData (quarterly)'!$A$2:$Z$327,15, FALSE),0)</f>
        <v>271</v>
      </c>
      <c r="Q28" s="18">
        <f>IFERROR(VLOOKUP($B28,'[9]SourceData (quarterly)'!$A$2:$Z$327,16, FALSE),0)</f>
        <v>217786</v>
      </c>
      <c r="R28" s="18">
        <f>IFERROR(VLOOKUP($B28,'[9]SourceData (quarterly)'!$A$2:$Z$327,17, FALSE),0)</f>
        <v>575064</v>
      </c>
      <c r="S28" s="18">
        <f>IFERROR(VLOOKUP($B28,'[9]SourceData (quarterly)'!$A$2:$Z$327,18, FALSE),0)</f>
        <v>669592</v>
      </c>
      <c r="T28" s="18">
        <f>IFERROR(VLOOKUP($B28,'[9]SourceData (quarterly)'!$A$2:$Z$327,19, FALSE),0)</f>
        <v>1197155</v>
      </c>
      <c r="U28" s="18">
        <f>IFERROR(VLOOKUP($B28,'[9]SourceData (quarterly)'!$A$2:$Z$327,20, FALSE),0)</f>
        <v>1253486</v>
      </c>
      <c r="V28" s="18">
        <f>IFERROR(VLOOKUP($B28,'[9]SourceData (quarterly)'!$A$2:$Z$327,21, FALSE),0)</f>
        <v>594365</v>
      </c>
      <c r="W28" s="18">
        <f>IFERROR(VLOOKUP($B28,'[9]SourceData (quarterly)'!$A$2:$Z$327,22, FALSE),0)</f>
        <v>926452</v>
      </c>
      <c r="X28" s="18">
        <f>IFERROR(VLOOKUP($B28,'[9]SourceData (quarterly)'!$A$2:$Z$327,23, FALSE),0)</f>
        <v>848619</v>
      </c>
      <c r="Y28" s="18">
        <f>IFERROR(VLOOKUP($B28,'[9]SourceData (quarterly)'!$A$2:$Z$327,24, FALSE),0)</f>
        <v>1383057</v>
      </c>
      <c r="Z28" s="18">
        <f>IFERROR(VLOOKUP($B28,'[9]SourceData (quarterly)'!$A$2:$Z$327,25, FALSE),0)</f>
        <v>649282</v>
      </c>
      <c r="AA28" s="18">
        <f>IFERROR(VLOOKUP($B28,'[9]SourceData (quarterly)'!$A$2:$Z$327,26, FALSE),0)</f>
        <v>1482532</v>
      </c>
      <c r="AB28" s="18">
        <f>IFERROR(VLOOKUP($B28,'[9]SourceData (quarterly)'!$A$2:$AZ$327,27, FALSE),0)</f>
        <v>1402632</v>
      </c>
      <c r="AC28" s="18">
        <f>IFERROR(VLOOKUP($B28,'[9]SourceData (quarterly)'!$A$2:$AZ$327,28, FALSE),0)</f>
        <v>11200022</v>
      </c>
    </row>
    <row r="29" spans="2:29" x14ac:dyDescent="0.2">
      <c r="B29" s="17" t="s">
        <v>3</v>
      </c>
      <c r="C29" s="17" t="s">
        <v>609</v>
      </c>
      <c r="D29" s="18">
        <f>IFERROR(VLOOKUP($B29,'[9]SourceData (quarterly)'!$A$2:$Z$327,3, FALSE),0)</f>
        <v>8</v>
      </c>
      <c r="E29" s="18">
        <f>IFERROR(VLOOKUP($B29,'[9]SourceData (quarterly)'!$A$2:$Z$327,4, FALSE),0)</f>
        <v>16</v>
      </c>
      <c r="F29" s="18">
        <f>IFERROR(VLOOKUP($B29,'[9]SourceData (quarterly)'!$A$2:$Z$327,5, FALSE),0)</f>
        <v>13</v>
      </c>
      <c r="G29" s="18">
        <f>IFERROR(VLOOKUP($B29,'[9]SourceData (quarterly)'!$A$2:$Z$327,6, FALSE),0)</f>
        <v>13</v>
      </c>
      <c r="H29" s="18">
        <f>IFERROR(VLOOKUP($B29,'[9]SourceData (quarterly)'!$A$2:$Z$327,7, FALSE),0)</f>
        <v>35</v>
      </c>
      <c r="I29" s="18">
        <f>IFERROR(VLOOKUP($B29,'[9]SourceData (quarterly)'!$A$2:$Z$327,8, FALSE),0)</f>
        <v>24</v>
      </c>
      <c r="J29" s="18">
        <f>IFERROR(VLOOKUP($B29,'[9]SourceData (quarterly)'!$A$2:$Z$327,9, FALSE),0)</f>
        <v>41</v>
      </c>
      <c r="K29" s="18">
        <f>IFERROR(VLOOKUP($B29,'[9]SourceData (quarterly)'!$A$2:$Z$327,10, FALSE),0)</f>
        <v>14</v>
      </c>
      <c r="L29" s="18">
        <f>IFERROR(VLOOKUP($B29,'[9]SourceData (quarterly)'!$A$2:$Z$327,11, FALSE),0)</f>
        <v>29</v>
      </c>
      <c r="M29" s="18">
        <f>IFERROR(VLOOKUP($B29,'[9]SourceData (quarterly)'!$A$2:$Z$327,12, FALSE),0)</f>
        <v>50</v>
      </c>
      <c r="N29" s="18">
        <f>IFERROR(VLOOKUP($B29,'[9]SourceData (quarterly)'!$A$2:$Z$327,13, FALSE),0)</f>
        <v>50</v>
      </c>
      <c r="O29" s="18">
        <f>IFERROR(VLOOKUP($B29,'[9]SourceData (quarterly)'!$A$2:$Z$327,14, FALSE),0)</f>
        <v>24</v>
      </c>
      <c r="P29" s="18">
        <f>IFERROR(VLOOKUP($B29,'[9]SourceData (quarterly)'!$A$2:$Z$327,15, FALSE),0)</f>
        <v>317</v>
      </c>
      <c r="Q29" s="18">
        <f>IFERROR(VLOOKUP($B29,'[9]SourceData (quarterly)'!$A$2:$Z$327,16, FALSE),0)</f>
        <v>226957</v>
      </c>
      <c r="R29" s="18">
        <f>IFERROR(VLOOKUP($B29,'[9]SourceData (quarterly)'!$A$2:$Z$327,17, FALSE),0)</f>
        <v>494452</v>
      </c>
      <c r="S29" s="18">
        <f>IFERROR(VLOOKUP($B29,'[9]SourceData (quarterly)'!$A$2:$Z$327,18, FALSE),0)</f>
        <v>386147</v>
      </c>
      <c r="T29" s="18">
        <f>IFERROR(VLOOKUP($B29,'[9]SourceData (quarterly)'!$A$2:$Z$327,19, FALSE),0)</f>
        <v>350084</v>
      </c>
      <c r="U29" s="18">
        <f>IFERROR(VLOOKUP($B29,'[9]SourceData (quarterly)'!$A$2:$Z$327,20, FALSE),0)</f>
        <v>1011935</v>
      </c>
      <c r="V29" s="18">
        <f>IFERROR(VLOOKUP($B29,'[9]SourceData (quarterly)'!$A$2:$Z$327,21, FALSE),0)</f>
        <v>722736</v>
      </c>
      <c r="W29" s="18">
        <f>IFERROR(VLOOKUP($B29,'[9]SourceData (quarterly)'!$A$2:$Z$327,22, FALSE),0)</f>
        <v>1181299</v>
      </c>
      <c r="X29" s="18">
        <f>IFERROR(VLOOKUP($B29,'[9]SourceData (quarterly)'!$A$2:$Z$327,23, FALSE),0)</f>
        <v>403480</v>
      </c>
      <c r="Y29" s="18">
        <f>IFERROR(VLOOKUP($B29,'[9]SourceData (quarterly)'!$A$2:$Z$327,24, FALSE),0)</f>
        <v>843902</v>
      </c>
      <c r="Z29" s="18">
        <f>IFERROR(VLOOKUP($B29,'[9]SourceData (quarterly)'!$A$2:$Z$327,25, FALSE),0)</f>
        <v>1525179</v>
      </c>
      <c r="AA29" s="18">
        <f>IFERROR(VLOOKUP($B29,'[9]SourceData (quarterly)'!$A$2:$Z$327,26, FALSE),0)</f>
        <v>1542629</v>
      </c>
      <c r="AB29" s="18">
        <f>IFERROR(VLOOKUP($B29,'[9]SourceData (quarterly)'!$A$2:$AZ$327,27, FALSE),0)</f>
        <v>692083</v>
      </c>
      <c r="AC29" s="18">
        <f>IFERROR(VLOOKUP($B29,'[9]SourceData (quarterly)'!$A$2:$AZ$327,28, FALSE),0)</f>
        <v>9380883</v>
      </c>
    </row>
    <row r="30" spans="2:29" x14ac:dyDescent="0.2">
      <c r="B30" s="41" t="s">
        <v>203</v>
      </c>
      <c r="C30" s="41" t="s">
        <v>629</v>
      </c>
      <c r="D30" s="18">
        <f>IFERROR(VLOOKUP($B30,'[9]SourceData (quarterly)'!$A$2:$Z$327,3, FALSE),0)</f>
        <v>1</v>
      </c>
      <c r="E30" s="18">
        <f>IFERROR(VLOOKUP($B30,'[9]SourceData (quarterly)'!$A$2:$Z$327,4, FALSE),0)</f>
        <v>6</v>
      </c>
      <c r="F30" s="18">
        <f>IFERROR(VLOOKUP($B30,'[9]SourceData (quarterly)'!$A$2:$Z$327,5, FALSE),0)</f>
        <v>14</v>
      </c>
      <c r="G30" s="18">
        <f>IFERROR(VLOOKUP($B30,'[9]SourceData (quarterly)'!$A$2:$Z$327,6, FALSE),0)</f>
        <v>5</v>
      </c>
      <c r="H30" s="18">
        <f>IFERROR(VLOOKUP($B30,'[9]SourceData (quarterly)'!$A$2:$Z$327,7, FALSE),0)</f>
        <v>10</v>
      </c>
      <c r="I30" s="18">
        <f>IFERROR(VLOOKUP($B30,'[9]SourceData (quarterly)'!$A$2:$Z$327,8, FALSE),0)</f>
        <v>20</v>
      </c>
      <c r="J30" s="18">
        <f>IFERROR(VLOOKUP($B30,'[9]SourceData (quarterly)'!$A$2:$Z$327,9, FALSE),0)</f>
        <v>21</v>
      </c>
      <c r="K30" s="18">
        <f>IFERROR(VLOOKUP($B30,'[9]SourceData (quarterly)'!$A$2:$Z$327,10, FALSE),0)</f>
        <v>11</v>
      </c>
      <c r="L30" s="18">
        <f>IFERROR(VLOOKUP($B30,'[9]SourceData (quarterly)'!$A$2:$Z$327,11, FALSE),0)</f>
        <v>11</v>
      </c>
      <c r="M30" s="18">
        <f>IFERROR(VLOOKUP($B30,'[9]SourceData (quarterly)'!$A$2:$Z$327,12, FALSE),0)</f>
        <v>17</v>
      </c>
      <c r="N30" s="18">
        <f>IFERROR(VLOOKUP($B30,'[9]SourceData (quarterly)'!$A$2:$Z$327,13, FALSE),0)</f>
        <v>15</v>
      </c>
      <c r="O30" s="18">
        <f>IFERROR(VLOOKUP($B30,'[9]SourceData (quarterly)'!$A$2:$Z$327,14, FALSE),0)</f>
        <v>25</v>
      </c>
      <c r="P30" s="18">
        <f>IFERROR(VLOOKUP($B30,'[9]SourceData (quarterly)'!$A$2:$Z$327,15, FALSE),0)</f>
        <v>156</v>
      </c>
      <c r="Q30" s="18">
        <f>IFERROR(VLOOKUP($B30,'[9]SourceData (quarterly)'!$A$2:$Z$327,16, FALSE),0)</f>
        <v>43000</v>
      </c>
      <c r="R30" s="18">
        <f>IFERROR(VLOOKUP($B30,'[9]SourceData (quarterly)'!$A$2:$Z$327,17, FALSE),0)</f>
        <v>267921</v>
      </c>
      <c r="S30" s="18">
        <f>IFERROR(VLOOKUP($B30,'[9]SourceData (quarterly)'!$A$2:$Z$327,18, FALSE),0)</f>
        <v>603061</v>
      </c>
      <c r="T30" s="18">
        <f>IFERROR(VLOOKUP($B30,'[9]SourceData (quarterly)'!$A$2:$Z$327,19, FALSE),0)</f>
        <v>215780</v>
      </c>
      <c r="U30" s="18">
        <f>IFERROR(VLOOKUP($B30,'[9]SourceData (quarterly)'!$A$2:$Z$327,20, FALSE),0)</f>
        <v>423969</v>
      </c>
      <c r="V30" s="18">
        <f>IFERROR(VLOOKUP($B30,'[9]SourceData (quarterly)'!$A$2:$Z$327,21, FALSE),0)</f>
        <v>748075</v>
      </c>
      <c r="W30" s="18">
        <f>IFERROR(VLOOKUP($B30,'[9]SourceData (quarterly)'!$A$2:$Z$327,22, FALSE),0)</f>
        <v>861198</v>
      </c>
      <c r="X30" s="18">
        <f>IFERROR(VLOOKUP($B30,'[9]SourceData (quarterly)'!$A$2:$Z$327,23, FALSE),0)</f>
        <v>507159</v>
      </c>
      <c r="Y30" s="18">
        <f>IFERROR(VLOOKUP($B30,'[9]SourceData (quarterly)'!$A$2:$Z$327,24, FALSE),0)</f>
        <v>453776</v>
      </c>
      <c r="Z30" s="18">
        <f>IFERROR(VLOOKUP($B30,'[9]SourceData (quarterly)'!$A$2:$Z$327,25, FALSE),0)</f>
        <v>690809</v>
      </c>
      <c r="AA30" s="18">
        <f>IFERROR(VLOOKUP($B30,'[9]SourceData (quarterly)'!$A$2:$Z$327,26, FALSE),0)</f>
        <v>618476</v>
      </c>
      <c r="AB30" s="18">
        <f>IFERROR(VLOOKUP($B30,'[9]SourceData (quarterly)'!$A$2:$AZ$327,27, FALSE),0)</f>
        <v>900193</v>
      </c>
      <c r="AC30" s="18">
        <f>IFERROR(VLOOKUP($B30,'[9]SourceData (quarterly)'!$A$2:$AZ$327,28, FALSE),0)</f>
        <v>6333417</v>
      </c>
    </row>
    <row r="31" spans="2:29" x14ac:dyDescent="0.2">
      <c r="B31" s="17" t="s">
        <v>415</v>
      </c>
      <c r="C31" s="17" t="s">
        <v>641</v>
      </c>
      <c r="D31" s="18">
        <f>IFERROR(VLOOKUP($B31,'[9]SourceData (quarterly)'!$A$2:$Z$327,3, FALSE),0)</f>
        <v>6</v>
      </c>
      <c r="E31" s="18">
        <f>IFERROR(VLOOKUP($B31,'[9]SourceData (quarterly)'!$A$2:$Z$327,4, FALSE),0)</f>
        <v>9</v>
      </c>
      <c r="F31" s="18">
        <f>IFERROR(VLOOKUP($B31,'[9]SourceData (quarterly)'!$A$2:$Z$327,5, FALSE),0)</f>
        <v>11</v>
      </c>
      <c r="G31" s="18">
        <f>IFERROR(VLOOKUP($B31,'[9]SourceData (quarterly)'!$A$2:$Z$327,6, FALSE),0)</f>
        <v>5</v>
      </c>
      <c r="H31" s="18">
        <f>IFERROR(VLOOKUP($B31,'[9]SourceData (quarterly)'!$A$2:$Z$327,7, FALSE),0)</f>
        <v>33</v>
      </c>
      <c r="I31" s="18">
        <f>IFERROR(VLOOKUP($B31,'[9]SourceData (quarterly)'!$A$2:$Z$327,8, FALSE),0)</f>
        <v>4</v>
      </c>
      <c r="J31" s="18">
        <f>IFERROR(VLOOKUP($B31,'[9]SourceData (quarterly)'!$A$2:$Z$327,9, FALSE),0)</f>
        <v>6</v>
      </c>
      <c r="K31" s="18">
        <f>IFERROR(VLOOKUP($B31,'[9]SourceData (quarterly)'!$A$2:$Z$327,10, FALSE),0)</f>
        <v>5</v>
      </c>
      <c r="L31" s="18">
        <f>IFERROR(VLOOKUP($B31,'[9]SourceData (quarterly)'!$A$2:$Z$327,11, FALSE),0)</f>
        <v>5</v>
      </c>
      <c r="M31" s="18">
        <f>IFERROR(VLOOKUP($B31,'[9]SourceData (quarterly)'!$A$2:$Z$327,12, FALSE),0)</f>
        <v>14</v>
      </c>
      <c r="N31" s="18">
        <f>IFERROR(VLOOKUP($B31,'[9]SourceData (quarterly)'!$A$2:$Z$327,13, FALSE),0)</f>
        <v>4</v>
      </c>
      <c r="O31" s="18">
        <f>IFERROR(VLOOKUP($B31,'[9]SourceData (quarterly)'!$A$2:$Z$327,14, FALSE),0)</f>
        <v>6</v>
      </c>
      <c r="P31" s="18">
        <f>IFERROR(VLOOKUP($B31,'[9]SourceData (quarterly)'!$A$2:$Z$327,15, FALSE),0)</f>
        <v>108</v>
      </c>
      <c r="Q31" s="18">
        <f>IFERROR(VLOOKUP($B31,'[9]SourceData (quarterly)'!$A$2:$Z$327,16, FALSE),0)</f>
        <v>210900</v>
      </c>
      <c r="R31" s="18">
        <f>IFERROR(VLOOKUP($B31,'[9]SourceData (quarterly)'!$A$2:$Z$327,17, FALSE),0)</f>
        <v>312500</v>
      </c>
      <c r="S31" s="18">
        <f>IFERROR(VLOOKUP($B31,'[9]SourceData (quarterly)'!$A$2:$Z$327,18, FALSE),0)</f>
        <v>381000</v>
      </c>
      <c r="T31" s="18">
        <f>IFERROR(VLOOKUP($B31,'[9]SourceData (quarterly)'!$A$2:$Z$327,19, FALSE),0)</f>
        <v>188470</v>
      </c>
      <c r="U31" s="18">
        <f>IFERROR(VLOOKUP($B31,'[9]SourceData (quarterly)'!$A$2:$Z$327,20, FALSE),0)</f>
        <v>1219987</v>
      </c>
      <c r="V31" s="18">
        <f>IFERROR(VLOOKUP($B31,'[9]SourceData (quarterly)'!$A$2:$Z$327,21, FALSE),0)</f>
        <v>99549</v>
      </c>
      <c r="W31" s="18">
        <f>IFERROR(VLOOKUP($B31,'[9]SourceData (quarterly)'!$A$2:$Z$327,22, FALSE),0)</f>
        <v>199300</v>
      </c>
      <c r="X31" s="18">
        <f>IFERROR(VLOOKUP($B31,'[9]SourceData (quarterly)'!$A$2:$Z$327,23, FALSE),0)</f>
        <v>171195</v>
      </c>
      <c r="Y31" s="18">
        <f>IFERROR(VLOOKUP($B31,'[9]SourceData (quarterly)'!$A$2:$Z$327,24, FALSE),0)</f>
        <v>172997</v>
      </c>
      <c r="Z31" s="18">
        <f>IFERROR(VLOOKUP($B31,'[9]SourceData (quarterly)'!$A$2:$Z$327,25, FALSE),0)</f>
        <v>516298</v>
      </c>
      <c r="AA31" s="18">
        <f>IFERROR(VLOOKUP($B31,'[9]SourceData (quarterly)'!$A$2:$Z$327,26, FALSE),0)</f>
        <v>148999</v>
      </c>
      <c r="AB31" s="18">
        <f>IFERROR(VLOOKUP($B31,'[9]SourceData (quarterly)'!$A$2:$AZ$327,27, FALSE),0)</f>
        <v>210699</v>
      </c>
      <c r="AC31" s="18">
        <f>IFERROR(VLOOKUP($B31,'[9]SourceData (quarterly)'!$A$2:$AZ$327,28, FALSE),0)</f>
        <v>3831894</v>
      </c>
    </row>
    <row r="32" spans="2:29" x14ac:dyDescent="0.2">
      <c r="B32" s="41" t="s">
        <v>539</v>
      </c>
      <c r="C32" s="41" t="s">
        <v>655</v>
      </c>
      <c r="D32" s="18">
        <f>IFERROR(VLOOKUP($B32,'[9]SourceData (quarterly)'!$A$2:$Z$327,3, FALSE),0)</f>
        <v>0</v>
      </c>
      <c r="E32" s="18">
        <f>IFERROR(VLOOKUP($B32,'[9]SourceData (quarterly)'!$A$2:$Z$327,4, FALSE),0)</f>
        <v>0</v>
      </c>
      <c r="F32" s="18">
        <f>IFERROR(VLOOKUP($B32,'[9]SourceData (quarterly)'!$A$2:$Z$327,5, FALSE),0)</f>
        <v>0</v>
      </c>
      <c r="G32" s="18">
        <f>IFERROR(VLOOKUP($B32,'[9]SourceData (quarterly)'!$A$2:$Z$327,6, FALSE),0)</f>
        <v>0</v>
      </c>
      <c r="H32" s="18">
        <f>IFERROR(VLOOKUP($B32,'[9]SourceData (quarterly)'!$A$2:$Z$327,7, FALSE),0)</f>
        <v>0</v>
      </c>
      <c r="I32" s="18">
        <f>IFERROR(VLOOKUP($B32,'[9]SourceData (quarterly)'!$A$2:$Z$327,8, FALSE),0)</f>
        <v>0</v>
      </c>
      <c r="J32" s="18">
        <f>IFERROR(VLOOKUP($B32,'[9]SourceData (quarterly)'!$A$2:$Z$327,9, FALSE),0)</f>
        <v>0</v>
      </c>
      <c r="K32" s="18">
        <f>IFERROR(VLOOKUP($B32,'[9]SourceData (quarterly)'!$A$2:$Z$327,10, FALSE),0)</f>
        <v>0</v>
      </c>
      <c r="L32" s="18">
        <f>IFERROR(VLOOKUP($B32,'[9]SourceData (quarterly)'!$A$2:$Z$327,11, FALSE),0)</f>
        <v>0</v>
      </c>
      <c r="M32" s="18">
        <f>IFERROR(VLOOKUP($B32,'[9]SourceData (quarterly)'!$A$2:$Z$327,12, FALSE),0)</f>
        <v>0</v>
      </c>
      <c r="N32" s="18">
        <f>IFERROR(VLOOKUP($B32,'[9]SourceData (quarterly)'!$A$2:$Z$327,13, FALSE),0)</f>
        <v>0</v>
      </c>
      <c r="O32" s="18">
        <f>IFERROR(VLOOKUP($B32,'[9]SourceData (quarterly)'!$A$2:$Z$327,14, FALSE),0)</f>
        <v>0</v>
      </c>
      <c r="P32" s="18">
        <f>IFERROR(VLOOKUP($B32,'[9]SourceData (quarterly)'!$A$2:$Z$327,15, FALSE),0)</f>
        <v>0</v>
      </c>
      <c r="Q32" s="18">
        <f>IFERROR(VLOOKUP($B32,'[9]SourceData (quarterly)'!$A$2:$Z$327,16, FALSE),0)</f>
        <v>0</v>
      </c>
      <c r="R32" s="18">
        <f>IFERROR(VLOOKUP($B32,'[9]SourceData (quarterly)'!$A$2:$Z$327,17, FALSE),0)</f>
        <v>0</v>
      </c>
      <c r="S32" s="18">
        <f>IFERROR(VLOOKUP($B32,'[9]SourceData (quarterly)'!$A$2:$Z$327,18, FALSE),0)</f>
        <v>0</v>
      </c>
      <c r="T32" s="18">
        <f>IFERROR(VLOOKUP($B32,'[9]SourceData (quarterly)'!$A$2:$Z$327,19, FALSE),0)</f>
        <v>0</v>
      </c>
      <c r="U32" s="18">
        <f>IFERROR(VLOOKUP($B32,'[9]SourceData (quarterly)'!$A$2:$Z$327,20, FALSE),0)</f>
        <v>0</v>
      </c>
      <c r="V32" s="18">
        <f>IFERROR(VLOOKUP($B32,'[9]SourceData (quarterly)'!$A$2:$Z$327,21, FALSE),0)</f>
        <v>0</v>
      </c>
      <c r="W32" s="18">
        <f>IFERROR(VLOOKUP($B32,'[9]SourceData (quarterly)'!$A$2:$Z$327,22, FALSE),0)</f>
        <v>0</v>
      </c>
      <c r="X32" s="18">
        <f>IFERROR(VLOOKUP($B32,'[9]SourceData (quarterly)'!$A$2:$Z$327,23, FALSE),0)</f>
        <v>0</v>
      </c>
      <c r="Y32" s="18">
        <f>IFERROR(VLOOKUP($B32,'[9]SourceData (quarterly)'!$A$2:$Z$327,24, FALSE),0)</f>
        <v>0</v>
      </c>
      <c r="Z32" s="18">
        <f>IFERROR(VLOOKUP($B32,'[9]SourceData (quarterly)'!$A$2:$Z$327,25, FALSE),0)</f>
        <v>0</v>
      </c>
      <c r="AA32" s="18">
        <f>IFERROR(VLOOKUP($B32,'[9]SourceData (quarterly)'!$A$2:$Z$327,26, FALSE),0)</f>
        <v>0</v>
      </c>
      <c r="AB32" s="18">
        <f>IFERROR(VLOOKUP($B32,'[9]SourceData (quarterly)'!$A$2:$AZ$327,27, FALSE),0)</f>
        <v>0</v>
      </c>
      <c r="AC32" s="18">
        <f>IFERROR(VLOOKUP($B32,'[9]SourceData (quarterly)'!$A$2:$AZ$327,28, FALSE),0)</f>
        <v>0</v>
      </c>
    </row>
    <row r="33" spans="2:29" x14ac:dyDescent="0.2">
      <c r="B33" s="41" t="s">
        <v>91</v>
      </c>
      <c r="C33" s="41" t="s">
        <v>621</v>
      </c>
      <c r="D33" s="18">
        <f>IFERROR(VLOOKUP($B33,'[9]SourceData (quarterly)'!$A$2:$Z$327,3, FALSE),0)</f>
        <v>36</v>
      </c>
      <c r="E33" s="18">
        <f>IFERROR(VLOOKUP($B33,'[9]SourceData (quarterly)'!$A$2:$Z$327,4, FALSE),0)</f>
        <v>40</v>
      </c>
      <c r="F33" s="18">
        <f>IFERROR(VLOOKUP($B33,'[9]SourceData (quarterly)'!$A$2:$Z$327,5, FALSE),0)</f>
        <v>67</v>
      </c>
      <c r="G33" s="18">
        <f>IFERROR(VLOOKUP($B33,'[9]SourceData (quarterly)'!$A$2:$Z$327,6, FALSE),0)</f>
        <v>79</v>
      </c>
      <c r="H33" s="18">
        <f>IFERROR(VLOOKUP($B33,'[9]SourceData (quarterly)'!$A$2:$Z$327,7, FALSE),0)</f>
        <v>87</v>
      </c>
      <c r="I33" s="18">
        <f>IFERROR(VLOOKUP($B33,'[9]SourceData (quarterly)'!$A$2:$Z$327,8, FALSE),0)</f>
        <v>65</v>
      </c>
      <c r="J33" s="18">
        <f>IFERROR(VLOOKUP($B33,'[9]SourceData (quarterly)'!$A$2:$Z$327,9, FALSE),0)</f>
        <v>80</v>
      </c>
      <c r="K33" s="18">
        <f>IFERROR(VLOOKUP($B33,'[9]SourceData (quarterly)'!$A$2:$Z$327,10, FALSE),0)</f>
        <v>41</v>
      </c>
      <c r="L33" s="18">
        <f>IFERROR(VLOOKUP($B33,'[9]SourceData (quarterly)'!$A$2:$Z$327,11, FALSE),0)</f>
        <v>71</v>
      </c>
      <c r="M33" s="18">
        <f>IFERROR(VLOOKUP($B33,'[9]SourceData (quarterly)'!$A$2:$Z$327,12, FALSE),0)</f>
        <v>60</v>
      </c>
      <c r="N33" s="18">
        <f>IFERROR(VLOOKUP($B33,'[9]SourceData (quarterly)'!$A$2:$Z$327,13, FALSE),0)</f>
        <v>102</v>
      </c>
      <c r="O33" s="18">
        <f>IFERROR(VLOOKUP($B33,'[9]SourceData (quarterly)'!$A$2:$Z$327,14, FALSE),0)</f>
        <v>62</v>
      </c>
      <c r="P33" s="18">
        <f>IFERROR(VLOOKUP($B33,'[9]SourceData (quarterly)'!$A$2:$Z$327,15, FALSE),0)</f>
        <v>790</v>
      </c>
      <c r="Q33" s="18">
        <f>IFERROR(VLOOKUP($B33,'[9]SourceData (quarterly)'!$A$2:$Z$327,16, FALSE),0)</f>
        <v>899113</v>
      </c>
      <c r="R33" s="18">
        <f>IFERROR(VLOOKUP($B33,'[9]SourceData (quarterly)'!$A$2:$Z$327,17, FALSE),0)</f>
        <v>1139559</v>
      </c>
      <c r="S33" s="18">
        <f>IFERROR(VLOOKUP($B33,'[9]SourceData (quarterly)'!$A$2:$Z$327,18, FALSE),0)</f>
        <v>1858370</v>
      </c>
      <c r="T33" s="18">
        <f>IFERROR(VLOOKUP($B33,'[9]SourceData (quarterly)'!$A$2:$Z$327,19, FALSE),0)</f>
        <v>2246568</v>
      </c>
      <c r="U33" s="18">
        <f>IFERROR(VLOOKUP($B33,'[9]SourceData (quarterly)'!$A$2:$Z$327,20, FALSE),0)</f>
        <v>2540694</v>
      </c>
      <c r="V33" s="18">
        <f>IFERROR(VLOOKUP($B33,'[9]SourceData (quarterly)'!$A$2:$Z$327,21, FALSE),0)</f>
        <v>1872533</v>
      </c>
      <c r="W33" s="18">
        <f>IFERROR(VLOOKUP($B33,'[9]SourceData (quarterly)'!$A$2:$Z$327,22, FALSE),0)</f>
        <v>2301548</v>
      </c>
      <c r="X33" s="18">
        <f>IFERROR(VLOOKUP($B33,'[9]SourceData (quarterly)'!$A$2:$Z$327,23, FALSE),0)</f>
        <v>1089133</v>
      </c>
      <c r="Y33" s="18">
        <f>IFERROR(VLOOKUP($B33,'[9]SourceData (quarterly)'!$A$2:$Z$327,24, FALSE),0)</f>
        <v>2132656</v>
      </c>
      <c r="Z33" s="18">
        <f>IFERROR(VLOOKUP($B33,'[9]SourceData (quarterly)'!$A$2:$Z$327,25, FALSE),0)</f>
        <v>1874999</v>
      </c>
      <c r="AA33" s="18">
        <f>IFERROR(VLOOKUP($B33,'[9]SourceData (quarterly)'!$A$2:$Z$327,26, FALSE),0)</f>
        <v>3170511</v>
      </c>
      <c r="AB33" s="18">
        <f>IFERROR(VLOOKUP($B33,'[9]SourceData (quarterly)'!$A$2:$AZ$327,27, FALSE),0)</f>
        <v>1928158</v>
      </c>
      <c r="AC33" s="18">
        <f>IFERROR(VLOOKUP($B33,'[9]SourceData (quarterly)'!$A$2:$AZ$327,28, FALSE),0)</f>
        <v>23053842</v>
      </c>
    </row>
    <row r="34" spans="2:29" x14ac:dyDescent="0.2">
      <c r="B34" s="41" t="s">
        <v>128</v>
      </c>
      <c r="C34" s="41" t="s">
        <v>626</v>
      </c>
      <c r="D34" s="18">
        <f>IFERROR(VLOOKUP($B34,'[9]SourceData (quarterly)'!$A$2:$Z$327,3, FALSE),0)</f>
        <v>19</v>
      </c>
      <c r="E34" s="18">
        <f>IFERROR(VLOOKUP($B34,'[9]SourceData (quarterly)'!$A$2:$Z$327,4, FALSE),0)</f>
        <v>21</v>
      </c>
      <c r="F34" s="18">
        <f>IFERROR(VLOOKUP($B34,'[9]SourceData (quarterly)'!$A$2:$Z$327,5, FALSE),0)</f>
        <v>13</v>
      </c>
      <c r="G34" s="18">
        <f>IFERROR(VLOOKUP($B34,'[9]SourceData (quarterly)'!$A$2:$Z$327,6, FALSE),0)</f>
        <v>19</v>
      </c>
      <c r="H34" s="18">
        <f>IFERROR(VLOOKUP($B34,'[9]SourceData (quarterly)'!$A$2:$Z$327,7, FALSE),0)</f>
        <v>33</v>
      </c>
      <c r="I34" s="18">
        <f>IFERROR(VLOOKUP($B34,'[9]SourceData (quarterly)'!$A$2:$Z$327,8, FALSE),0)</f>
        <v>47</v>
      </c>
      <c r="J34" s="18">
        <f>IFERROR(VLOOKUP($B34,'[9]SourceData (quarterly)'!$A$2:$Z$327,9, FALSE),0)</f>
        <v>37</v>
      </c>
      <c r="K34" s="18">
        <f>IFERROR(VLOOKUP($B34,'[9]SourceData (quarterly)'!$A$2:$Z$327,10, FALSE),0)</f>
        <v>27</v>
      </c>
      <c r="L34" s="18">
        <f>IFERROR(VLOOKUP($B34,'[9]SourceData (quarterly)'!$A$2:$Z$327,11, FALSE),0)</f>
        <v>27</v>
      </c>
      <c r="M34" s="18">
        <f>IFERROR(VLOOKUP($B34,'[9]SourceData (quarterly)'!$A$2:$Z$327,12, FALSE),0)</f>
        <v>35</v>
      </c>
      <c r="N34" s="18">
        <f>IFERROR(VLOOKUP($B34,'[9]SourceData (quarterly)'!$A$2:$Z$327,13, FALSE),0)</f>
        <v>34</v>
      </c>
      <c r="O34" s="18">
        <f>IFERROR(VLOOKUP($B34,'[9]SourceData (quarterly)'!$A$2:$Z$327,14, FALSE),0)</f>
        <v>27</v>
      </c>
      <c r="P34" s="18">
        <f>IFERROR(VLOOKUP($B34,'[9]SourceData (quarterly)'!$A$2:$Z$327,15, FALSE),0)</f>
        <v>339</v>
      </c>
      <c r="Q34" s="18">
        <f>IFERROR(VLOOKUP($B34,'[9]SourceData (quarterly)'!$A$2:$Z$327,16, FALSE),0)</f>
        <v>535840</v>
      </c>
      <c r="R34" s="18">
        <f>IFERROR(VLOOKUP($B34,'[9]SourceData (quarterly)'!$A$2:$Z$327,17, FALSE),0)</f>
        <v>693056</v>
      </c>
      <c r="S34" s="18">
        <f>IFERROR(VLOOKUP($B34,'[9]SourceData (quarterly)'!$A$2:$Z$327,18, FALSE),0)</f>
        <v>512686</v>
      </c>
      <c r="T34" s="18">
        <f>IFERROR(VLOOKUP($B34,'[9]SourceData (quarterly)'!$A$2:$Z$327,19, FALSE),0)</f>
        <v>645974</v>
      </c>
      <c r="U34" s="18">
        <f>IFERROR(VLOOKUP($B34,'[9]SourceData (quarterly)'!$A$2:$Z$327,20, FALSE),0)</f>
        <v>1204316</v>
      </c>
      <c r="V34" s="18">
        <f>IFERROR(VLOOKUP($B34,'[9]SourceData (quarterly)'!$A$2:$Z$327,21, FALSE),0)</f>
        <v>1635459</v>
      </c>
      <c r="W34" s="18">
        <f>IFERROR(VLOOKUP($B34,'[9]SourceData (quarterly)'!$A$2:$Z$327,22, FALSE),0)</f>
        <v>1369935</v>
      </c>
      <c r="X34" s="18">
        <f>IFERROR(VLOOKUP($B34,'[9]SourceData (quarterly)'!$A$2:$Z$327,23, FALSE),0)</f>
        <v>1126784</v>
      </c>
      <c r="Y34" s="18">
        <f>IFERROR(VLOOKUP($B34,'[9]SourceData (quarterly)'!$A$2:$Z$327,24, FALSE),0)</f>
        <v>1106657</v>
      </c>
      <c r="Z34" s="18">
        <f>IFERROR(VLOOKUP($B34,'[9]SourceData (quarterly)'!$A$2:$Z$327,25, FALSE),0)</f>
        <v>1446085</v>
      </c>
      <c r="AA34" s="18">
        <f>IFERROR(VLOOKUP($B34,'[9]SourceData (quarterly)'!$A$2:$Z$327,26, FALSE),0)</f>
        <v>1441224</v>
      </c>
      <c r="AB34" s="18">
        <f>IFERROR(VLOOKUP($B34,'[9]SourceData (quarterly)'!$A$2:$AZ$327,27, FALSE),0)</f>
        <v>1324981</v>
      </c>
      <c r="AC34" s="18">
        <f>IFERROR(VLOOKUP($B34,'[9]SourceData (quarterly)'!$A$2:$AZ$327,28, FALSE),0)</f>
        <v>13042997</v>
      </c>
    </row>
    <row r="35" spans="2:29" x14ac:dyDescent="0.2">
      <c r="B35" s="41" t="s">
        <v>261</v>
      </c>
      <c r="C35" s="41" t="s">
        <v>635</v>
      </c>
      <c r="D35" s="18">
        <f>IFERROR(VLOOKUP($B35,'[9]SourceData (quarterly)'!$A$2:$Z$327,3, FALSE),0)</f>
        <v>0</v>
      </c>
      <c r="E35" s="18">
        <f>IFERROR(VLOOKUP($B35,'[9]SourceData (quarterly)'!$A$2:$Z$327,4, FALSE),0)</f>
        <v>0</v>
      </c>
      <c r="F35" s="18">
        <f>IFERROR(VLOOKUP($B35,'[9]SourceData (quarterly)'!$A$2:$Z$327,5, FALSE),0)</f>
        <v>13</v>
      </c>
      <c r="G35" s="18">
        <f>IFERROR(VLOOKUP($B35,'[9]SourceData (quarterly)'!$A$2:$Z$327,6, FALSE),0)</f>
        <v>8</v>
      </c>
      <c r="H35" s="18">
        <f>IFERROR(VLOOKUP($B35,'[9]SourceData (quarterly)'!$A$2:$Z$327,7, FALSE),0)</f>
        <v>17</v>
      </c>
      <c r="I35" s="18">
        <f>IFERROR(VLOOKUP($B35,'[9]SourceData (quarterly)'!$A$2:$Z$327,8, FALSE),0)</f>
        <v>5</v>
      </c>
      <c r="J35" s="18">
        <f>IFERROR(VLOOKUP($B35,'[9]SourceData (quarterly)'!$A$2:$Z$327,9, FALSE),0)</f>
        <v>33</v>
      </c>
      <c r="K35" s="18">
        <f>IFERROR(VLOOKUP($B35,'[9]SourceData (quarterly)'!$A$2:$Z$327,10, FALSE),0)</f>
        <v>17</v>
      </c>
      <c r="L35" s="18">
        <f>IFERROR(VLOOKUP($B35,'[9]SourceData (quarterly)'!$A$2:$Z$327,11, FALSE),0)</f>
        <v>8</v>
      </c>
      <c r="M35" s="18">
        <f>IFERROR(VLOOKUP($B35,'[9]SourceData (quarterly)'!$A$2:$Z$327,12, FALSE),0)</f>
        <v>6</v>
      </c>
      <c r="N35" s="18">
        <f>IFERROR(VLOOKUP($B35,'[9]SourceData (quarterly)'!$A$2:$Z$327,13, FALSE),0)</f>
        <v>37</v>
      </c>
      <c r="O35" s="18">
        <f>IFERROR(VLOOKUP($B35,'[9]SourceData (quarterly)'!$A$2:$Z$327,14, FALSE),0)</f>
        <v>12</v>
      </c>
      <c r="P35" s="18">
        <f>IFERROR(VLOOKUP($B35,'[9]SourceData (quarterly)'!$A$2:$Z$327,15, FALSE),0)</f>
        <v>156</v>
      </c>
      <c r="Q35" s="18">
        <f>IFERROR(VLOOKUP($B35,'[9]SourceData (quarterly)'!$A$2:$Z$327,16, FALSE),0)</f>
        <v>0</v>
      </c>
      <c r="R35" s="18">
        <f>IFERROR(VLOOKUP($B35,'[9]SourceData (quarterly)'!$A$2:$Z$327,17, FALSE),0)</f>
        <v>0</v>
      </c>
      <c r="S35" s="18">
        <f>IFERROR(VLOOKUP($B35,'[9]SourceData (quarterly)'!$A$2:$Z$327,18, FALSE),0)</f>
        <v>607600</v>
      </c>
      <c r="T35" s="18">
        <f>IFERROR(VLOOKUP($B35,'[9]SourceData (quarterly)'!$A$2:$Z$327,19, FALSE),0)</f>
        <v>303600</v>
      </c>
      <c r="U35" s="18">
        <f>IFERROR(VLOOKUP($B35,'[9]SourceData (quarterly)'!$A$2:$Z$327,20, FALSE),0)</f>
        <v>755200</v>
      </c>
      <c r="V35" s="18">
        <f>IFERROR(VLOOKUP($B35,'[9]SourceData (quarterly)'!$A$2:$Z$327,21, FALSE),0)</f>
        <v>200970</v>
      </c>
      <c r="W35" s="18">
        <f>IFERROR(VLOOKUP($B35,'[9]SourceData (quarterly)'!$A$2:$Z$327,22, FALSE),0)</f>
        <v>1278442</v>
      </c>
      <c r="X35" s="18">
        <f>IFERROR(VLOOKUP($B35,'[9]SourceData (quarterly)'!$A$2:$Z$327,23, FALSE),0)</f>
        <v>692743</v>
      </c>
      <c r="Y35" s="18">
        <f>IFERROR(VLOOKUP($B35,'[9]SourceData (quarterly)'!$A$2:$Z$327,24, FALSE),0)</f>
        <v>362190</v>
      </c>
      <c r="Z35" s="18">
        <f>IFERROR(VLOOKUP($B35,'[9]SourceData (quarterly)'!$A$2:$Z$327,25, FALSE),0)</f>
        <v>304700</v>
      </c>
      <c r="AA35" s="18">
        <f>IFERROR(VLOOKUP($B35,'[9]SourceData (quarterly)'!$A$2:$Z$327,26, FALSE),0)</f>
        <v>1642920</v>
      </c>
      <c r="AB35" s="18">
        <f>IFERROR(VLOOKUP($B35,'[9]SourceData (quarterly)'!$A$2:$AZ$327,27, FALSE),0)</f>
        <v>582898</v>
      </c>
      <c r="AC35" s="18">
        <f>IFERROR(VLOOKUP($B35,'[9]SourceData (quarterly)'!$A$2:$AZ$327,28, FALSE),0)</f>
        <v>6731263</v>
      </c>
    </row>
    <row r="36" spans="2:29" x14ac:dyDescent="0.2">
      <c r="B36" s="17" t="s">
        <v>416</v>
      </c>
      <c r="C36" s="17" t="s">
        <v>642</v>
      </c>
      <c r="D36" s="18">
        <f>IFERROR(VLOOKUP($B36,'[9]SourceData (quarterly)'!$A$2:$Z$327,3, FALSE),0)</f>
        <v>4</v>
      </c>
      <c r="E36" s="18">
        <f>IFERROR(VLOOKUP($B36,'[9]SourceData (quarterly)'!$A$2:$Z$327,4, FALSE),0)</f>
        <v>19</v>
      </c>
      <c r="F36" s="18">
        <f>IFERROR(VLOOKUP($B36,'[9]SourceData (quarterly)'!$A$2:$Z$327,5, FALSE),0)</f>
        <v>17</v>
      </c>
      <c r="G36" s="18">
        <f>IFERROR(VLOOKUP($B36,'[9]SourceData (quarterly)'!$A$2:$Z$327,6, FALSE),0)</f>
        <v>43</v>
      </c>
      <c r="H36" s="18">
        <f>IFERROR(VLOOKUP($B36,'[9]SourceData (quarterly)'!$A$2:$Z$327,7, FALSE),0)</f>
        <v>17</v>
      </c>
      <c r="I36" s="18">
        <f>IFERROR(VLOOKUP($B36,'[9]SourceData (quarterly)'!$A$2:$Z$327,8, FALSE),0)</f>
        <v>26</v>
      </c>
      <c r="J36" s="18">
        <f>IFERROR(VLOOKUP($B36,'[9]SourceData (quarterly)'!$A$2:$Z$327,9, FALSE),0)</f>
        <v>15</v>
      </c>
      <c r="K36" s="18">
        <f>IFERROR(VLOOKUP($B36,'[9]SourceData (quarterly)'!$A$2:$Z$327,10, FALSE),0)</f>
        <v>32</v>
      </c>
      <c r="L36" s="18">
        <f>IFERROR(VLOOKUP($B36,'[9]SourceData (quarterly)'!$A$2:$Z$327,11, FALSE),0)</f>
        <v>34</v>
      </c>
      <c r="M36" s="18">
        <f>IFERROR(VLOOKUP($B36,'[9]SourceData (quarterly)'!$A$2:$Z$327,12, FALSE),0)</f>
        <v>41</v>
      </c>
      <c r="N36" s="18">
        <f>IFERROR(VLOOKUP($B36,'[9]SourceData (quarterly)'!$A$2:$Z$327,13, FALSE),0)</f>
        <v>30</v>
      </c>
      <c r="O36" s="18">
        <f>IFERROR(VLOOKUP($B36,'[9]SourceData (quarterly)'!$A$2:$Z$327,14, FALSE),0)</f>
        <v>3</v>
      </c>
      <c r="P36" s="18">
        <f>IFERROR(VLOOKUP($B36,'[9]SourceData (quarterly)'!$A$2:$Z$327,15, FALSE),0)</f>
        <v>281</v>
      </c>
      <c r="Q36" s="18">
        <f>IFERROR(VLOOKUP($B36,'[9]SourceData (quarterly)'!$A$2:$Z$327,16, FALSE),0)</f>
        <v>158100</v>
      </c>
      <c r="R36" s="18">
        <f>IFERROR(VLOOKUP($B36,'[9]SourceData (quarterly)'!$A$2:$Z$327,17, FALSE),0)</f>
        <v>920960</v>
      </c>
      <c r="S36" s="18">
        <f>IFERROR(VLOOKUP($B36,'[9]SourceData (quarterly)'!$A$2:$Z$327,18, FALSE),0)</f>
        <v>659469</v>
      </c>
      <c r="T36" s="18">
        <f>IFERROR(VLOOKUP($B36,'[9]SourceData (quarterly)'!$A$2:$Z$327,19, FALSE),0)</f>
        <v>2033568</v>
      </c>
      <c r="U36" s="18">
        <f>IFERROR(VLOOKUP($B36,'[9]SourceData (quarterly)'!$A$2:$Z$327,20, FALSE),0)</f>
        <v>793697</v>
      </c>
      <c r="V36" s="18">
        <f>IFERROR(VLOOKUP($B36,'[9]SourceData (quarterly)'!$A$2:$Z$327,21, FALSE),0)</f>
        <v>1352491</v>
      </c>
      <c r="W36" s="18">
        <f>IFERROR(VLOOKUP($B36,'[9]SourceData (quarterly)'!$A$2:$Z$327,22, FALSE),0)</f>
        <v>788067</v>
      </c>
      <c r="X36" s="18">
        <f>IFERROR(VLOOKUP($B36,'[9]SourceData (quarterly)'!$A$2:$Z$327,23, FALSE),0)</f>
        <v>1635084</v>
      </c>
      <c r="Y36" s="18">
        <f>IFERROR(VLOOKUP($B36,'[9]SourceData (quarterly)'!$A$2:$Z$327,24, FALSE),0)</f>
        <v>1710277</v>
      </c>
      <c r="Z36" s="18">
        <f>IFERROR(VLOOKUP($B36,'[9]SourceData (quarterly)'!$A$2:$Z$327,25, FALSE),0)</f>
        <v>2038002</v>
      </c>
      <c r="AA36" s="18">
        <f>IFERROR(VLOOKUP($B36,'[9]SourceData (quarterly)'!$A$2:$Z$327,26, FALSE),0)</f>
        <v>1559168</v>
      </c>
      <c r="AB36" s="18">
        <f>IFERROR(VLOOKUP($B36,'[9]SourceData (quarterly)'!$A$2:$AZ$327,27, FALSE),0)</f>
        <v>193399</v>
      </c>
      <c r="AC36" s="18">
        <f>IFERROR(VLOOKUP($B36,'[9]SourceData (quarterly)'!$A$2:$AZ$327,28, FALSE),0)</f>
        <v>13842282</v>
      </c>
    </row>
    <row r="37" spans="2:29" x14ac:dyDescent="0.2">
      <c r="B37" s="17" t="s">
        <v>4</v>
      </c>
      <c r="C37" s="17" t="s">
        <v>610</v>
      </c>
      <c r="D37" s="18">
        <f>IFERROR(VLOOKUP($B37,'[9]SourceData (quarterly)'!$A$2:$Z$327,3, FALSE),0)</f>
        <v>8</v>
      </c>
      <c r="E37" s="18">
        <f>IFERROR(VLOOKUP($B37,'[9]SourceData (quarterly)'!$A$2:$Z$327,4, FALSE),0)</f>
        <v>2</v>
      </c>
      <c r="F37" s="18">
        <f>IFERROR(VLOOKUP($B37,'[9]SourceData (quarterly)'!$A$2:$Z$327,5, FALSE),0)</f>
        <v>21</v>
      </c>
      <c r="G37" s="18">
        <f>IFERROR(VLOOKUP($B37,'[9]SourceData (quarterly)'!$A$2:$Z$327,6, FALSE),0)</f>
        <v>24</v>
      </c>
      <c r="H37" s="18">
        <f>IFERROR(VLOOKUP($B37,'[9]SourceData (quarterly)'!$A$2:$Z$327,7, FALSE),0)</f>
        <v>44</v>
      </c>
      <c r="I37" s="18">
        <f>IFERROR(VLOOKUP($B37,'[9]SourceData (quarterly)'!$A$2:$Z$327,8, FALSE),0)</f>
        <v>23</v>
      </c>
      <c r="J37" s="18">
        <f>IFERROR(VLOOKUP($B37,'[9]SourceData (quarterly)'!$A$2:$Z$327,9, FALSE),0)</f>
        <v>38</v>
      </c>
      <c r="K37" s="18">
        <f>IFERROR(VLOOKUP($B37,'[9]SourceData (quarterly)'!$A$2:$Z$327,10, FALSE),0)</f>
        <v>24</v>
      </c>
      <c r="L37" s="18">
        <f>IFERROR(VLOOKUP($B37,'[9]SourceData (quarterly)'!$A$2:$Z$327,11, FALSE),0)</f>
        <v>44</v>
      </c>
      <c r="M37" s="18">
        <f>IFERROR(VLOOKUP($B37,'[9]SourceData (quarterly)'!$A$2:$Z$327,12, FALSE),0)</f>
        <v>36</v>
      </c>
      <c r="N37" s="18">
        <f>IFERROR(VLOOKUP($B37,'[9]SourceData (quarterly)'!$A$2:$Z$327,13, FALSE),0)</f>
        <v>52</v>
      </c>
      <c r="O37" s="18">
        <f>IFERROR(VLOOKUP($B37,'[9]SourceData (quarterly)'!$A$2:$Z$327,14, FALSE),0)</f>
        <v>36</v>
      </c>
      <c r="P37" s="18">
        <f>IFERROR(VLOOKUP($B37,'[9]SourceData (quarterly)'!$A$2:$Z$327,15, FALSE),0)</f>
        <v>352</v>
      </c>
      <c r="Q37" s="18">
        <f>IFERROR(VLOOKUP($B37,'[9]SourceData (quarterly)'!$A$2:$Z$327,16, FALSE),0)</f>
        <v>217930</v>
      </c>
      <c r="R37" s="18">
        <f>IFERROR(VLOOKUP($B37,'[9]SourceData (quarterly)'!$A$2:$Z$327,17, FALSE),0)</f>
        <v>51989</v>
      </c>
      <c r="S37" s="18">
        <f>IFERROR(VLOOKUP($B37,'[9]SourceData (quarterly)'!$A$2:$Z$327,18, FALSE),0)</f>
        <v>578322</v>
      </c>
      <c r="T37" s="18">
        <f>IFERROR(VLOOKUP($B37,'[9]SourceData (quarterly)'!$A$2:$Z$327,19, FALSE),0)</f>
        <v>738007</v>
      </c>
      <c r="U37" s="18">
        <f>IFERROR(VLOOKUP($B37,'[9]SourceData (quarterly)'!$A$2:$Z$327,20, FALSE),0)</f>
        <v>1292178</v>
      </c>
      <c r="V37" s="18">
        <f>IFERROR(VLOOKUP($B37,'[9]SourceData (quarterly)'!$A$2:$Z$327,21, FALSE),0)</f>
        <v>784547</v>
      </c>
      <c r="W37" s="18">
        <f>IFERROR(VLOOKUP($B37,'[9]SourceData (quarterly)'!$A$2:$Z$327,22, FALSE),0)</f>
        <v>1309348</v>
      </c>
      <c r="X37" s="18">
        <f>IFERROR(VLOOKUP($B37,'[9]SourceData (quarterly)'!$A$2:$Z$327,23, FALSE),0)</f>
        <v>993955</v>
      </c>
      <c r="Y37" s="18">
        <f>IFERROR(VLOOKUP($B37,'[9]SourceData (quarterly)'!$A$2:$Z$327,24, FALSE),0)</f>
        <v>1416670</v>
      </c>
      <c r="Z37" s="18">
        <f>IFERROR(VLOOKUP($B37,'[9]SourceData (quarterly)'!$A$2:$Z$327,25, FALSE),0)</f>
        <v>1292688</v>
      </c>
      <c r="AA37" s="18">
        <f>IFERROR(VLOOKUP($B37,'[9]SourceData (quarterly)'!$A$2:$Z$327,26, FALSE),0)</f>
        <v>1928979</v>
      </c>
      <c r="AB37" s="18">
        <f>IFERROR(VLOOKUP($B37,'[9]SourceData (quarterly)'!$A$2:$AZ$327,27, FALSE),0)</f>
        <v>1458541</v>
      </c>
      <c r="AC37" s="18">
        <f>IFERROR(VLOOKUP($B37,'[9]SourceData (quarterly)'!$A$2:$AZ$327,28, FALSE),0)</f>
        <v>12063154</v>
      </c>
    </row>
    <row r="38" spans="2:29" x14ac:dyDescent="0.2">
      <c r="B38" s="17" t="s">
        <v>417</v>
      </c>
      <c r="C38" s="17" t="s">
        <v>643</v>
      </c>
      <c r="D38" s="18">
        <f>IFERROR(VLOOKUP($B38,'[9]SourceData (quarterly)'!$A$2:$Z$327,3, FALSE),0)</f>
        <v>34</v>
      </c>
      <c r="E38" s="18">
        <f>IFERROR(VLOOKUP($B38,'[9]SourceData (quarterly)'!$A$2:$Z$327,4, FALSE),0)</f>
        <v>55</v>
      </c>
      <c r="F38" s="18">
        <f>IFERROR(VLOOKUP($B38,'[9]SourceData (quarterly)'!$A$2:$Z$327,5, FALSE),0)</f>
        <v>125</v>
      </c>
      <c r="G38" s="18">
        <f>IFERROR(VLOOKUP($B38,'[9]SourceData (quarterly)'!$A$2:$Z$327,6, FALSE),0)</f>
        <v>77</v>
      </c>
      <c r="H38" s="18">
        <f>IFERROR(VLOOKUP($B38,'[9]SourceData (quarterly)'!$A$2:$Z$327,7, FALSE),0)</f>
        <v>100</v>
      </c>
      <c r="I38" s="18">
        <f>IFERROR(VLOOKUP($B38,'[9]SourceData (quarterly)'!$A$2:$Z$327,8, FALSE),0)</f>
        <v>68</v>
      </c>
      <c r="J38" s="18">
        <f>IFERROR(VLOOKUP($B38,'[9]SourceData (quarterly)'!$A$2:$Z$327,9, FALSE),0)</f>
        <v>114</v>
      </c>
      <c r="K38" s="18">
        <f>IFERROR(VLOOKUP($B38,'[9]SourceData (quarterly)'!$A$2:$Z$327,10, FALSE),0)</f>
        <v>55</v>
      </c>
      <c r="L38" s="18">
        <f>IFERROR(VLOOKUP($B38,'[9]SourceData (quarterly)'!$A$2:$Z$327,11, FALSE),0)</f>
        <v>94</v>
      </c>
      <c r="M38" s="18">
        <f>IFERROR(VLOOKUP($B38,'[9]SourceData (quarterly)'!$A$2:$Z$327,12, FALSE),0)</f>
        <v>51</v>
      </c>
      <c r="N38" s="18">
        <f>IFERROR(VLOOKUP($B38,'[9]SourceData (quarterly)'!$A$2:$Z$327,13, FALSE),0)</f>
        <v>156</v>
      </c>
      <c r="O38" s="18">
        <f>IFERROR(VLOOKUP($B38,'[9]SourceData (quarterly)'!$A$2:$Z$327,14, FALSE),0)</f>
        <v>64</v>
      </c>
      <c r="P38" s="18">
        <f>IFERROR(VLOOKUP($B38,'[9]SourceData (quarterly)'!$A$2:$Z$327,15, FALSE),0)</f>
        <v>993</v>
      </c>
      <c r="Q38" s="18">
        <f>IFERROR(VLOOKUP($B38,'[9]SourceData (quarterly)'!$A$2:$Z$327,16, FALSE),0)</f>
        <v>1562459</v>
      </c>
      <c r="R38" s="18">
        <f>IFERROR(VLOOKUP($B38,'[9]SourceData (quarterly)'!$A$2:$Z$327,17, FALSE),0)</f>
        <v>2252808</v>
      </c>
      <c r="S38" s="18">
        <f>IFERROR(VLOOKUP($B38,'[9]SourceData (quarterly)'!$A$2:$Z$327,18, FALSE),0)</f>
        <v>5718733</v>
      </c>
      <c r="T38" s="18">
        <f>IFERROR(VLOOKUP($B38,'[9]SourceData (quarterly)'!$A$2:$Z$327,19, FALSE),0)</f>
        <v>3675815</v>
      </c>
      <c r="U38" s="18">
        <f>IFERROR(VLOOKUP($B38,'[9]SourceData (quarterly)'!$A$2:$Z$327,20, FALSE),0)</f>
        <v>5016529</v>
      </c>
      <c r="V38" s="18">
        <f>IFERROR(VLOOKUP($B38,'[9]SourceData (quarterly)'!$A$2:$Z$327,21, FALSE),0)</f>
        <v>3225836</v>
      </c>
      <c r="W38" s="18">
        <f>IFERROR(VLOOKUP($B38,'[9]SourceData (quarterly)'!$A$2:$Z$327,22, FALSE),0)</f>
        <v>5379285</v>
      </c>
      <c r="X38" s="18">
        <f>IFERROR(VLOOKUP($B38,'[9]SourceData (quarterly)'!$A$2:$Z$327,23, FALSE),0)</f>
        <v>2775700</v>
      </c>
      <c r="Y38" s="18">
        <f>IFERROR(VLOOKUP($B38,'[9]SourceData (quarterly)'!$A$2:$Z$327,24, FALSE),0)</f>
        <v>5662981</v>
      </c>
      <c r="Z38" s="18">
        <f>IFERROR(VLOOKUP($B38,'[9]SourceData (quarterly)'!$A$2:$Z$327,25, FALSE),0)</f>
        <v>2962777</v>
      </c>
      <c r="AA38" s="18">
        <f>IFERROR(VLOOKUP($B38,'[9]SourceData (quarterly)'!$A$2:$Z$327,26, FALSE),0)</f>
        <v>9259612</v>
      </c>
      <c r="AB38" s="18">
        <f>IFERROR(VLOOKUP($B38,'[9]SourceData (quarterly)'!$A$2:$AZ$327,27, FALSE),0)</f>
        <v>4038500</v>
      </c>
      <c r="AC38" s="18">
        <f>IFERROR(VLOOKUP($B38,'[9]SourceData (quarterly)'!$A$2:$AZ$327,28, FALSE),0)</f>
        <v>51531035</v>
      </c>
    </row>
    <row r="39" spans="2:29" x14ac:dyDescent="0.2">
      <c r="B39" s="41" t="s">
        <v>92</v>
      </c>
      <c r="C39" s="41" t="s">
        <v>622</v>
      </c>
      <c r="D39" s="18">
        <f>IFERROR(VLOOKUP($B39,'[9]SourceData (quarterly)'!$A$2:$Z$327,3, FALSE),0)</f>
        <v>13</v>
      </c>
      <c r="E39" s="18">
        <f>IFERROR(VLOOKUP($B39,'[9]SourceData (quarterly)'!$A$2:$Z$327,4, FALSE),0)</f>
        <v>16</v>
      </c>
      <c r="F39" s="18">
        <f>IFERROR(VLOOKUP($B39,'[9]SourceData (quarterly)'!$A$2:$Z$327,5, FALSE),0)</f>
        <v>39</v>
      </c>
      <c r="G39" s="18">
        <f>IFERROR(VLOOKUP($B39,'[9]SourceData (quarterly)'!$A$2:$Z$327,6, FALSE),0)</f>
        <v>18</v>
      </c>
      <c r="H39" s="18">
        <f>IFERROR(VLOOKUP($B39,'[9]SourceData (quarterly)'!$A$2:$Z$327,7, FALSE),0)</f>
        <v>32</v>
      </c>
      <c r="I39" s="18">
        <f>IFERROR(VLOOKUP($B39,'[9]SourceData (quarterly)'!$A$2:$Z$327,8, FALSE),0)</f>
        <v>33</v>
      </c>
      <c r="J39" s="18">
        <f>IFERROR(VLOOKUP($B39,'[9]SourceData (quarterly)'!$A$2:$Z$327,9, FALSE),0)</f>
        <v>24</v>
      </c>
      <c r="K39" s="18">
        <f>IFERROR(VLOOKUP($B39,'[9]SourceData (quarterly)'!$A$2:$Z$327,10, FALSE),0)</f>
        <v>10</v>
      </c>
      <c r="L39" s="18">
        <f>IFERROR(VLOOKUP($B39,'[9]SourceData (quarterly)'!$A$2:$Z$327,11, FALSE),0)</f>
        <v>16</v>
      </c>
      <c r="M39" s="18">
        <f>IFERROR(VLOOKUP($B39,'[9]SourceData (quarterly)'!$A$2:$Z$327,12, FALSE),0)</f>
        <v>18</v>
      </c>
      <c r="N39" s="18">
        <f>IFERROR(VLOOKUP($B39,'[9]SourceData (quarterly)'!$A$2:$Z$327,13, FALSE),0)</f>
        <v>23</v>
      </c>
      <c r="O39" s="18">
        <f>IFERROR(VLOOKUP($B39,'[9]SourceData (quarterly)'!$A$2:$Z$327,14, FALSE),0)</f>
        <v>24</v>
      </c>
      <c r="P39" s="18">
        <f>IFERROR(VLOOKUP($B39,'[9]SourceData (quarterly)'!$A$2:$Z$327,15, FALSE),0)</f>
        <v>266</v>
      </c>
      <c r="Q39" s="18">
        <f>IFERROR(VLOOKUP($B39,'[9]SourceData (quarterly)'!$A$2:$Z$327,16, FALSE),0)</f>
        <v>371510</v>
      </c>
      <c r="R39" s="18">
        <f>IFERROR(VLOOKUP($B39,'[9]SourceData (quarterly)'!$A$2:$Z$327,17, FALSE),0)</f>
        <v>496810</v>
      </c>
      <c r="S39" s="18">
        <f>IFERROR(VLOOKUP($B39,'[9]SourceData (quarterly)'!$A$2:$Z$327,18, FALSE),0)</f>
        <v>1169687</v>
      </c>
      <c r="T39" s="18">
        <f>IFERROR(VLOOKUP($B39,'[9]SourceData (quarterly)'!$A$2:$Z$327,19, FALSE),0)</f>
        <v>570100</v>
      </c>
      <c r="U39" s="18">
        <f>IFERROR(VLOOKUP($B39,'[9]SourceData (quarterly)'!$A$2:$Z$327,20, FALSE),0)</f>
        <v>1022949</v>
      </c>
      <c r="V39" s="18">
        <f>IFERROR(VLOOKUP($B39,'[9]SourceData (quarterly)'!$A$2:$Z$327,21, FALSE),0)</f>
        <v>1092699</v>
      </c>
      <c r="W39" s="18">
        <f>IFERROR(VLOOKUP($B39,'[9]SourceData (quarterly)'!$A$2:$Z$327,22, FALSE),0)</f>
        <v>842044</v>
      </c>
      <c r="X39" s="18">
        <f>IFERROR(VLOOKUP($B39,'[9]SourceData (quarterly)'!$A$2:$Z$327,23, FALSE),0)</f>
        <v>378039</v>
      </c>
      <c r="Y39" s="18">
        <f>IFERROR(VLOOKUP($B39,'[9]SourceData (quarterly)'!$A$2:$Z$327,24, FALSE),0)</f>
        <v>610190</v>
      </c>
      <c r="Z39" s="18">
        <f>IFERROR(VLOOKUP($B39,'[9]SourceData (quarterly)'!$A$2:$Z$327,25, FALSE),0)</f>
        <v>629010</v>
      </c>
      <c r="AA39" s="18">
        <f>IFERROR(VLOOKUP($B39,'[9]SourceData (quarterly)'!$A$2:$Z$327,26, FALSE),0)</f>
        <v>882360</v>
      </c>
      <c r="AB39" s="18">
        <f>IFERROR(VLOOKUP($B39,'[9]SourceData (quarterly)'!$A$2:$AZ$327,27, FALSE),0)</f>
        <v>829740</v>
      </c>
      <c r="AC39" s="18">
        <f>IFERROR(VLOOKUP($B39,'[9]SourceData (quarterly)'!$A$2:$AZ$327,28, FALSE),0)</f>
        <v>8895138</v>
      </c>
    </row>
    <row r="40" spans="2:29" x14ac:dyDescent="0.2">
      <c r="B40" s="41" t="s">
        <v>93</v>
      </c>
      <c r="C40" s="41" t="s">
        <v>623</v>
      </c>
      <c r="D40" s="18">
        <f>IFERROR(VLOOKUP($B40,'[9]SourceData (quarterly)'!$A$2:$Z$327,3, FALSE),0)</f>
        <v>17</v>
      </c>
      <c r="E40" s="18">
        <f>IFERROR(VLOOKUP($B40,'[9]SourceData (quarterly)'!$A$2:$Z$327,4, FALSE),0)</f>
        <v>7</v>
      </c>
      <c r="F40" s="18">
        <f>IFERROR(VLOOKUP($B40,'[9]SourceData (quarterly)'!$A$2:$Z$327,5, FALSE),0)</f>
        <v>35</v>
      </c>
      <c r="G40" s="18">
        <f>IFERROR(VLOOKUP($B40,'[9]SourceData (quarterly)'!$A$2:$Z$327,6, FALSE),0)</f>
        <v>16</v>
      </c>
      <c r="H40" s="18">
        <f>IFERROR(VLOOKUP($B40,'[9]SourceData (quarterly)'!$A$2:$Z$327,7, FALSE),0)</f>
        <v>32</v>
      </c>
      <c r="I40" s="18">
        <f>IFERROR(VLOOKUP($B40,'[9]SourceData (quarterly)'!$A$2:$Z$327,8, FALSE),0)</f>
        <v>20</v>
      </c>
      <c r="J40" s="18">
        <f>IFERROR(VLOOKUP($B40,'[9]SourceData (quarterly)'!$A$2:$Z$327,9, FALSE),0)</f>
        <v>31</v>
      </c>
      <c r="K40" s="18">
        <f>IFERROR(VLOOKUP($B40,'[9]SourceData (quarterly)'!$A$2:$Z$327,10, FALSE),0)</f>
        <v>14</v>
      </c>
      <c r="L40" s="18">
        <f>IFERROR(VLOOKUP($B40,'[9]SourceData (quarterly)'!$A$2:$Z$327,11, FALSE),0)</f>
        <v>21</v>
      </c>
      <c r="M40" s="18">
        <f>IFERROR(VLOOKUP($B40,'[9]SourceData (quarterly)'!$A$2:$Z$327,12, FALSE),0)</f>
        <v>19</v>
      </c>
      <c r="N40" s="18">
        <f>IFERROR(VLOOKUP($B40,'[9]SourceData (quarterly)'!$A$2:$Z$327,13, FALSE),0)</f>
        <v>30</v>
      </c>
      <c r="O40" s="18">
        <f>IFERROR(VLOOKUP($B40,'[9]SourceData (quarterly)'!$A$2:$Z$327,14, FALSE),0)</f>
        <v>7</v>
      </c>
      <c r="P40" s="18">
        <f>IFERROR(VLOOKUP($B40,'[9]SourceData (quarterly)'!$A$2:$Z$327,15, FALSE),0)</f>
        <v>249</v>
      </c>
      <c r="Q40" s="18">
        <f>IFERROR(VLOOKUP($B40,'[9]SourceData (quarterly)'!$A$2:$Z$327,16, FALSE),0)</f>
        <v>405273</v>
      </c>
      <c r="R40" s="18">
        <f>IFERROR(VLOOKUP($B40,'[9]SourceData (quarterly)'!$A$2:$Z$327,17, FALSE),0)</f>
        <v>208066</v>
      </c>
      <c r="S40" s="18">
        <f>IFERROR(VLOOKUP($B40,'[9]SourceData (quarterly)'!$A$2:$Z$327,18, FALSE),0)</f>
        <v>859445</v>
      </c>
      <c r="T40" s="18">
        <f>IFERROR(VLOOKUP($B40,'[9]SourceData (quarterly)'!$A$2:$Z$327,19, FALSE),0)</f>
        <v>430942</v>
      </c>
      <c r="U40" s="18">
        <f>IFERROR(VLOOKUP($B40,'[9]SourceData (quarterly)'!$A$2:$Z$327,20, FALSE),0)</f>
        <v>816747</v>
      </c>
      <c r="V40" s="18">
        <f>IFERROR(VLOOKUP($B40,'[9]SourceData (quarterly)'!$A$2:$Z$327,21, FALSE),0)</f>
        <v>640521</v>
      </c>
      <c r="W40" s="18">
        <f>IFERROR(VLOOKUP($B40,'[9]SourceData (quarterly)'!$A$2:$Z$327,22, FALSE),0)</f>
        <v>908874</v>
      </c>
      <c r="X40" s="18">
        <f>IFERROR(VLOOKUP($B40,'[9]SourceData (quarterly)'!$A$2:$Z$327,23, FALSE),0)</f>
        <v>365062</v>
      </c>
      <c r="Y40" s="18">
        <f>IFERROR(VLOOKUP($B40,'[9]SourceData (quarterly)'!$A$2:$Z$327,24, FALSE),0)</f>
        <v>599850</v>
      </c>
      <c r="Z40" s="18">
        <f>IFERROR(VLOOKUP($B40,'[9]SourceData (quarterly)'!$A$2:$Z$327,25, FALSE),0)</f>
        <v>647893</v>
      </c>
      <c r="AA40" s="18">
        <f>IFERROR(VLOOKUP($B40,'[9]SourceData (quarterly)'!$A$2:$Z$327,26, FALSE),0)</f>
        <v>966806</v>
      </c>
      <c r="AB40" s="18">
        <f>IFERROR(VLOOKUP($B40,'[9]SourceData (quarterly)'!$A$2:$AZ$327,27, FALSE),0)</f>
        <v>230568</v>
      </c>
      <c r="AC40" s="18">
        <f>IFERROR(VLOOKUP($B40,'[9]SourceData (quarterly)'!$A$2:$AZ$327,28, FALSE),0)</f>
        <v>7080047</v>
      </c>
    </row>
    <row r="41" spans="2:29" x14ac:dyDescent="0.2">
      <c r="B41" s="17" t="s">
        <v>540</v>
      </c>
      <c r="C41" s="17" t="s">
        <v>656</v>
      </c>
      <c r="D41" s="18">
        <f>IFERROR(VLOOKUP($B41,'[9]SourceData (quarterly)'!$A$2:$Z$327,3, FALSE),0)</f>
        <v>20</v>
      </c>
      <c r="E41" s="18">
        <f>IFERROR(VLOOKUP($B41,'[9]SourceData (quarterly)'!$A$2:$Z$327,4, FALSE),0)</f>
        <v>23</v>
      </c>
      <c r="F41" s="18">
        <f>IFERROR(VLOOKUP($B41,'[9]SourceData (quarterly)'!$A$2:$Z$327,5, FALSE),0)</f>
        <v>56</v>
      </c>
      <c r="G41" s="18">
        <f>IFERROR(VLOOKUP($B41,'[9]SourceData (quarterly)'!$A$2:$Z$327,6, FALSE),0)</f>
        <v>22</v>
      </c>
      <c r="H41" s="18">
        <f>IFERROR(VLOOKUP($B41,'[9]SourceData (quarterly)'!$A$2:$Z$327,7, FALSE),0)</f>
        <v>41</v>
      </c>
      <c r="I41" s="18">
        <f>IFERROR(VLOOKUP($B41,'[9]SourceData (quarterly)'!$A$2:$Z$327,8, FALSE),0)</f>
        <v>25</v>
      </c>
      <c r="J41" s="18">
        <f>IFERROR(VLOOKUP($B41,'[9]SourceData (quarterly)'!$A$2:$Z$327,9, FALSE),0)</f>
        <v>53</v>
      </c>
      <c r="K41" s="18">
        <f>IFERROR(VLOOKUP($B41,'[9]SourceData (quarterly)'!$A$2:$Z$327,10, FALSE),0)</f>
        <v>20</v>
      </c>
      <c r="L41" s="18">
        <f>IFERROR(VLOOKUP($B41,'[9]SourceData (quarterly)'!$A$2:$Z$327,11, FALSE),0)</f>
        <v>53</v>
      </c>
      <c r="M41" s="18">
        <f>IFERROR(VLOOKUP($B41,'[9]SourceData (quarterly)'!$A$2:$Z$327,12, FALSE),0)</f>
        <v>41</v>
      </c>
      <c r="N41" s="18">
        <f>IFERROR(VLOOKUP($B41,'[9]SourceData (quarterly)'!$A$2:$Z$327,13, FALSE),0)</f>
        <v>41</v>
      </c>
      <c r="O41" s="18">
        <f>IFERROR(VLOOKUP($B41,'[9]SourceData (quarterly)'!$A$2:$Z$327,14, FALSE),0)</f>
        <v>16</v>
      </c>
      <c r="P41" s="18">
        <f>IFERROR(VLOOKUP($B41,'[9]SourceData (quarterly)'!$A$2:$Z$327,15, FALSE),0)</f>
        <v>411</v>
      </c>
      <c r="Q41" s="18">
        <f>IFERROR(VLOOKUP($B41,'[9]SourceData (quarterly)'!$A$2:$Z$327,16, FALSE),0)</f>
        <v>668990</v>
      </c>
      <c r="R41" s="18">
        <f>IFERROR(VLOOKUP($B41,'[9]SourceData (quarterly)'!$A$2:$Z$327,17, FALSE),0)</f>
        <v>800010</v>
      </c>
      <c r="S41" s="18">
        <f>IFERROR(VLOOKUP($B41,'[9]SourceData (quarterly)'!$A$2:$Z$327,18, FALSE),0)</f>
        <v>2091210</v>
      </c>
      <c r="T41" s="18">
        <f>IFERROR(VLOOKUP($B41,'[9]SourceData (quarterly)'!$A$2:$Z$327,19, FALSE),0)</f>
        <v>902950</v>
      </c>
      <c r="U41" s="18">
        <f>IFERROR(VLOOKUP($B41,'[9]SourceData (quarterly)'!$A$2:$Z$327,20, FALSE),0)</f>
        <v>1676164</v>
      </c>
      <c r="V41" s="18">
        <f>IFERROR(VLOOKUP($B41,'[9]SourceData (quarterly)'!$A$2:$Z$327,21, FALSE),0)</f>
        <v>978386</v>
      </c>
      <c r="W41" s="18">
        <f>IFERROR(VLOOKUP($B41,'[9]SourceData (quarterly)'!$A$2:$Z$327,22, FALSE),0)</f>
        <v>2260131</v>
      </c>
      <c r="X41" s="18">
        <f>IFERROR(VLOOKUP($B41,'[9]SourceData (quarterly)'!$A$2:$Z$327,23, FALSE),0)</f>
        <v>843626</v>
      </c>
      <c r="Y41" s="18">
        <f>IFERROR(VLOOKUP($B41,'[9]SourceData (quarterly)'!$A$2:$Z$327,24, FALSE),0)</f>
        <v>2328616</v>
      </c>
      <c r="Z41" s="18">
        <f>IFERROR(VLOOKUP($B41,'[9]SourceData (quarterly)'!$A$2:$Z$327,25, FALSE),0)</f>
        <v>1675113</v>
      </c>
      <c r="AA41" s="18">
        <f>IFERROR(VLOOKUP($B41,'[9]SourceData (quarterly)'!$A$2:$Z$327,26, FALSE),0)</f>
        <v>1879326</v>
      </c>
      <c r="AB41" s="18">
        <f>IFERROR(VLOOKUP($B41,'[9]SourceData (quarterly)'!$A$2:$AZ$327,27, FALSE),0)</f>
        <v>712440</v>
      </c>
      <c r="AC41" s="18">
        <f>IFERROR(VLOOKUP($B41,'[9]SourceData (quarterly)'!$A$2:$AZ$327,28, FALSE),0)</f>
        <v>16816962</v>
      </c>
    </row>
    <row r="42" spans="2:29" x14ac:dyDescent="0.2">
      <c r="B42" s="41" t="s">
        <v>5</v>
      </c>
      <c r="C42" s="41" t="s">
        <v>611</v>
      </c>
      <c r="D42" s="18">
        <f>IFERROR(VLOOKUP($B42,'[9]SourceData (quarterly)'!$A$2:$Z$327,3, FALSE),0)</f>
        <v>8</v>
      </c>
      <c r="E42" s="18">
        <f>IFERROR(VLOOKUP($B42,'[9]SourceData (quarterly)'!$A$2:$Z$327,4, FALSE),0)</f>
        <v>21</v>
      </c>
      <c r="F42" s="18">
        <f>IFERROR(VLOOKUP($B42,'[9]SourceData (quarterly)'!$A$2:$Z$327,5, FALSE),0)</f>
        <v>46</v>
      </c>
      <c r="G42" s="18">
        <f>IFERROR(VLOOKUP($B42,'[9]SourceData (quarterly)'!$A$2:$Z$327,6, FALSE),0)</f>
        <v>26</v>
      </c>
      <c r="H42" s="18">
        <f>IFERROR(VLOOKUP($B42,'[9]SourceData (quarterly)'!$A$2:$Z$327,7, FALSE),0)</f>
        <v>43</v>
      </c>
      <c r="I42" s="18">
        <f>IFERROR(VLOOKUP($B42,'[9]SourceData (quarterly)'!$A$2:$Z$327,8, FALSE),0)</f>
        <v>19</v>
      </c>
      <c r="J42" s="18">
        <f>IFERROR(VLOOKUP($B42,'[9]SourceData (quarterly)'!$A$2:$Z$327,9, FALSE),0)</f>
        <v>57</v>
      </c>
      <c r="K42" s="18">
        <f>IFERROR(VLOOKUP($B42,'[9]SourceData (quarterly)'!$A$2:$Z$327,10, FALSE),0)</f>
        <v>21</v>
      </c>
      <c r="L42" s="18">
        <f>IFERROR(VLOOKUP($B42,'[9]SourceData (quarterly)'!$A$2:$Z$327,11, FALSE),0)</f>
        <v>77</v>
      </c>
      <c r="M42" s="18">
        <f>IFERROR(VLOOKUP($B42,'[9]SourceData (quarterly)'!$A$2:$Z$327,12, FALSE),0)</f>
        <v>49</v>
      </c>
      <c r="N42" s="18">
        <f>IFERROR(VLOOKUP($B42,'[9]SourceData (quarterly)'!$A$2:$Z$327,13, FALSE),0)</f>
        <v>114</v>
      </c>
      <c r="O42" s="18">
        <f>IFERROR(VLOOKUP($B42,'[9]SourceData (quarterly)'!$A$2:$Z$327,14, FALSE),0)</f>
        <v>46</v>
      </c>
      <c r="P42" s="18">
        <f>IFERROR(VLOOKUP($B42,'[9]SourceData (quarterly)'!$A$2:$Z$327,15, FALSE),0)</f>
        <v>527</v>
      </c>
      <c r="Q42" s="18">
        <f>IFERROR(VLOOKUP($B42,'[9]SourceData (quarterly)'!$A$2:$Z$327,16, FALSE),0)</f>
        <v>238468</v>
      </c>
      <c r="R42" s="18">
        <f>IFERROR(VLOOKUP($B42,'[9]SourceData (quarterly)'!$A$2:$Z$327,17, FALSE),0)</f>
        <v>628910</v>
      </c>
      <c r="S42" s="18">
        <f>IFERROR(VLOOKUP($B42,'[9]SourceData (quarterly)'!$A$2:$Z$327,18, FALSE),0)</f>
        <v>1512751</v>
      </c>
      <c r="T42" s="18">
        <f>IFERROR(VLOOKUP($B42,'[9]SourceData (quarterly)'!$A$2:$Z$327,19, FALSE),0)</f>
        <v>969228</v>
      </c>
      <c r="U42" s="18">
        <f>IFERROR(VLOOKUP($B42,'[9]SourceData (quarterly)'!$A$2:$Z$327,20, FALSE),0)</f>
        <v>1555790</v>
      </c>
      <c r="V42" s="18">
        <f>IFERROR(VLOOKUP($B42,'[9]SourceData (quarterly)'!$A$2:$Z$327,21, FALSE),0)</f>
        <v>613504</v>
      </c>
      <c r="W42" s="18">
        <f>IFERROR(VLOOKUP($B42,'[9]SourceData (quarterly)'!$A$2:$Z$327,22, FALSE),0)</f>
        <v>2113984</v>
      </c>
      <c r="X42" s="18">
        <f>IFERROR(VLOOKUP($B42,'[9]SourceData (quarterly)'!$A$2:$Z$327,23, FALSE),0)</f>
        <v>879422</v>
      </c>
      <c r="Y42" s="18">
        <f>IFERROR(VLOOKUP($B42,'[9]SourceData (quarterly)'!$A$2:$Z$327,24, FALSE),0)</f>
        <v>2619431</v>
      </c>
      <c r="Z42" s="18">
        <f>IFERROR(VLOOKUP($B42,'[9]SourceData (quarterly)'!$A$2:$Z$327,25, FALSE),0)</f>
        <v>1884870</v>
      </c>
      <c r="AA42" s="18">
        <f>IFERROR(VLOOKUP($B42,'[9]SourceData (quarterly)'!$A$2:$Z$327,26, FALSE),0)</f>
        <v>3955114</v>
      </c>
      <c r="AB42" s="18">
        <f>IFERROR(VLOOKUP($B42,'[9]SourceData (quarterly)'!$A$2:$AZ$327,27, FALSE),0)</f>
        <v>1896102</v>
      </c>
      <c r="AC42" s="18">
        <f>IFERROR(VLOOKUP($B42,'[9]SourceData (quarterly)'!$A$2:$AZ$327,28, FALSE),0)</f>
        <v>18867574</v>
      </c>
    </row>
    <row r="43" spans="2:29" x14ac:dyDescent="0.2">
      <c r="B43" s="41" t="s">
        <v>129</v>
      </c>
      <c r="C43" s="41" t="s">
        <v>627</v>
      </c>
      <c r="D43" s="18">
        <f>IFERROR(VLOOKUP($B43,'[9]SourceData (quarterly)'!$A$2:$Z$327,3, FALSE),0)</f>
        <v>6</v>
      </c>
      <c r="E43" s="18">
        <f>IFERROR(VLOOKUP($B43,'[9]SourceData (quarterly)'!$A$2:$Z$327,4, FALSE),0)</f>
        <v>8</v>
      </c>
      <c r="F43" s="18">
        <f>IFERROR(VLOOKUP($B43,'[9]SourceData (quarterly)'!$A$2:$Z$327,5, FALSE),0)</f>
        <v>16</v>
      </c>
      <c r="G43" s="18">
        <f>IFERROR(VLOOKUP($B43,'[9]SourceData (quarterly)'!$A$2:$Z$327,6, FALSE),0)</f>
        <v>15</v>
      </c>
      <c r="H43" s="18">
        <f>IFERROR(VLOOKUP($B43,'[9]SourceData (quarterly)'!$A$2:$Z$327,7, FALSE),0)</f>
        <v>16</v>
      </c>
      <c r="I43" s="18">
        <f>IFERROR(VLOOKUP($B43,'[9]SourceData (quarterly)'!$A$2:$Z$327,8, FALSE),0)</f>
        <v>12</v>
      </c>
      <c r="J43" s="18">
        <f>IFERROR(VLOOKUP($B43,'[9]SourceData (quarterly)'!$A$2:$Z$327,9, FALSE),0)</f>
        <v>21</v>
      </c>
      <c r="K43" s="18">
        <f>IFERROR(VLOOKUP($B43,'[9]SourceData (quarterly)'!$A$2:$Z$327,10, FALSE),0)</f>
        <v>27</v>
      </c>
      <c r="L43" s="18">
        <f>IFERROR(VLOOKUP($B43,'[9]SourceData (quarterly)'!$A$2:$Z$327,11, FALSE),0)</f>
        <v>24</v>
      </c>
      <c r="M43" s="18">
        <f>IFERROR(VLOOKUP($B43,'[9]SourceData (quarterly)'!$A$2:$Z$327,12, FALSE),0)</f>
        <v>14</v>
      </c>
      <c r="N43" s="18">
        <f>IFERROR(VLOOKUP($B43,'[9]SourceData (quarterly)'!$A$2:$Z$327,13, FALSE),0)</f>
        <v>35</v>
      </c>
      <c r="O43" s="18">
        <f>IFERROR(VLOOKUP($B43,'[9]SourceData (quarterly)'!$A$2:$Z$327,14, FALSE),0)</f>
        <v>13</v>
      </c>
      <c r="P43" s="18">
        <f>IFERROR(VLOOKUP($B43,'[9]SourceData (quarterly)'!$A$2:$Z$327,15, FALSE),0)</f>
        <v>207</v>
      </c>
      <c r="Q43" s="18">
        <f>IFERROR(VLOOKUP($B43,'[9]SourceData (quarterly)'!$A$2:$Z$327,16, FALSE),0)</f>
        <v>179095</v>
      </c>
      <c r="R43" s="18">
        <f>IFERROR(VLOOKUP($B43,'[9]SourceData (quarterly)'!$A$2:$Z$327,17, FALSE),0)</f>
        <v>260494</v>
      </c>
      <c r="S43" s="18">
        <f>IFERROR(VLOOKUP($B43,'[9]SourceData (quarterly)'!$A$2:$Z$327,18, FALSE),0)</f>
        <v>549115</v>
      </c>
      <c r="T43" s="18">
        <f>IFERROR(VLOOKUP($B43,'[9]SourceData (quarterly)'!$A$2:$Z$327,19, FALSE),0)</f>
        <v>386470</v>
      </c>
      <c r="U43" s="18">
        <f>IFERROR(VLOOKUP($B43,'[9]SourceData (quarterly)'!$A$2:$Z$327,20, FALSE),0)</f>
        <v>544586</v>
      </c>
      <c r="V43" s="18">
        <f>IFERROR(VLOOKUP($B43,'[9]SourceData (quarterly)'!$A$2:$Z$327,21, FALSE),0)</f>
        <v>342740</v>
      </c>
      <c r="W43" s="18">
        <f>IFERROR(VLOOKUP($B43,'[9]SourceData (quarterly)'!$A$2:$Z$327,22, FALSE),0)</f>
        <v>617379</v>
      </c>
      <c r="X43" s="18">
        <f>IFERROR(VLOOKUP($B43,'[9]SourceData (quarterly)'!$A$2:$Z$327,23, FALSE),0)</f>
        <v>725063</v>
      </c>
      <c r="Y43" s="18">
        <f>IFERROR(VLOOKUP($B43,'[9]SourceData (quarterly)'!$A$2:$Z$327,24, FALSE),0)</f>
        <v>840527</v>
      </c>
      <c r="Z43" s="18">
        <f>IFERROR(VLOOKUP($B43,'[9]SourceData (quarterly)'!$A$2:$Z$327,25, FALSE),0)</f>
        <v>536322</v>
      </c>
      <c r="AA43" s="18">
        <f>IFERROR(VLOOKUP($B43,'[9]SourceData (quarterly)'!$A$2:$Z$327,26, FALSE),0)</f>
        <v>1350259</v>
      </c>
      <c r="AB43" s="18">
        <f>IFERROR(VLOOKUP($B43,'[9]SourceData (quarterly)'!$A$2:$AZ$327,27, FALSE),0)</f>
        <v>502712</v>
      </c>
      <c r="AC43" s="18">
        <f>IFERROR(VLOOKUP($B43,'[9]SourceData (quarterly)'!$A$2:$AZ$327,28, FALSE),0)</f>
        <v>6834762</v>
      </c>
    </row>
    <row r="44" spans="2:29" x14ac:dyDescent="0.2">
      <c r="B44" s="41" t="s">
        <v>262</v>
      </c>
      <c r="C44" s="41" t="s">
        <v>636</v>
      </c>
      <c r="D44" s="18">
        <f>IFERROR(VLOOKUP($B44,'[9]SourceData (quarterly)'!$A$2:$Z$327,3, FALSE),0)</f>
        <v>32</v>
      </c>
      <c r="E44" s="18">
        <f>IFERROR(VLOOKUP($B44,'[9]SourceData (quarterly)'!$A$2:$Z$327,4, FALSE),0)</f>
        <v>34</v>
      </c>
      <c r="F44" s="18">
        <f>IFERROR(VLOOKUP($B44,'[9]SourceData (quarterly)'!$A$2:$Z$327,5, FALSE),0)</f>
        <v>118</v>
      </c>
      <c r="G44" s="18">
        <f>IFERROR(VLOOKUP($B44,'[9]SourceData (quarterly)'!$A$2:$Z$327,6, FALSE),0)</f>
        <v>87</v>
      </c>
      <c r="H44" s="18">
        <f>IFERROR(VLOOKUP($B44,'[9]SourceData (quarterly)'!$A$2:$Z$327,7, FALSE),0)</f>
        <v>126</v>
      </c>
      <c r="I44" s="18">
        <f>IFERROR(VLOOKUP($B44,'[9]SourceData (quarterly)'!$A$2:$Z$327,8, FALSE),0)</f>
        <v>65</v>
      </c>
      <c r="J44" s="18">
        <f>IFERROR(VLOOKUP($B44,'[9]SourceData (quarterly)'!$A$2:$Z$327,9, FALSE),0)</f>
        <v>110</v>
      </c>
      <c r="K44" s="18">
        <f>IFERROR(VLOOKUP($B44,'[9]SourceData (quarterly)'!$A$2:$Z$327,10, FALSE),0)</f>
        <v>66</v>
      </c>
      <c r="L44" s="18">
        <f>IFERROR(VLOOKUP($B44,'[9]SourceData (quarterly)'!$A$2:$Z$327,11, FALSE),0)</f>
        <v>99</v>
      </c>
      <c r="M44" s="18">
        <f>IFERROR(VLOOKUP($B44,'[9]SourceData (quarterly)'!$A$2:$Z$327,12, FALSE),0)</f>
        <v>76</v>
      </c>
      <c r="N44" s="18">
        <f>IFERROR(VLOOKUP($B44,'[9]SourceData (quarterly)'!$A$2:$Z$327,13, FALSE),0)</f>
        <v>118</v>
      </c>
      <c r="O44" s="18">
        <f>IFERROR(VLOOKUP($B44,'[9]SourceData (quarterly)'!$A$2:$Z$327,14, FALSE),0)</f>
        <v>64</v>
      </c>
      <c r="P44" s="18">
        <f>IFERROR(VLOOKUP($B44,'[9]SourceData (quarterly)'!$A$2:$Z$327,15, FALSE),0)</f>
        <v>995</v>
      </c>
      <c r="Q44" s="18">
        <f>IFERROR(VLOOKUP($B44,'[9]SourceData (quarterly)'!$A$2:$Z$327,16, FALSE),0)</f>
        <v>1157599</v>
      </c>
      <c r="R44" s="18">
        <f>IFERROR(VLOOKUP($B44,'[9]SourceData (quarterly)'!$A$2:$Z$327,17, FALSE),0)</f>
        <v>1248032</v>
      </c>
      <c r="S44" s="18">
        <f>IFERROR(VLOOKUP($B44,'[9]SourceData (quarterly)'!$A$2:$Z$327,18, FALSE),0)</f>
        <v>3918034</v>
      </c>
      <c r="T44" s="18">
        <f>IFERROR(VLOOKUP($B44,'[9]SourceData (quarterly)'!$A$2:$Z$327,19, FALSE),0)</f>
        <v>3048655</v>
      </c>
      <c r="U44" s="18">
        <f>IFERROR(VLOOKUP($B44,'[9]SourceData (quarterly)'!$A$2:$Z$327,20, FALSE),0)</f>
        <v>4389891</v>
      </c>
      <c r="V44" s="18">
        <f>IFERROR(VLOOKUP($B44,'[9]SourceData (quarterly)'!$A$2:$Z$327,21, FALSE),0)</f>
        <v>2497245</v>
      </c>
      <c r="W44" s="18">
        <f>IFERROR(VLOOKUP($B44,'[9]SourceData (quarterly)'!$A$2:$Z$327,22, FALSE),0)</f>
        <v>3968759</v>
      </c>
      <c r="X44" s="18">
        <f>IFERROR(VLOOKUP($B44,'[9]SourceData (quarterly)'!$A$2:$Z$327,23, FALSE),0)</f>
        <v>2366656</v>
      </c>
      <c r="Y44" s="18">
        <f>IFERROR(VLOOKUP($B44,'[9]SourceData (quarterly)'!$A$2:$Z$327,24, FALSE),0)</f>
        <v>3528877</v>
      </c>
      <c r="Z44" s="18">
        <f>IFERROR(VLOOKUP($B44,'[9]SourceData (quarterly)'!$A$2:$Z$327,25, FALSE),0)</f>
        <v>2733285</v>
      </c>
      <c r="AA44" s="18">
        <f>IFERROR(VLOOKUP($B44,'[9]SourceData (quarterly)'!$A$2:$Z$327,26, FALSE),0)</f>
        <v>4241932</v>
      </c>
      <c r="AB44" s="18">
        <f>IFERROR(VLOOKUP($B44,'[9]SourceData (quarterly)'!$A$2:$AZ$327,27, FALSE),0)</f>
        <v>2431882</v>
      </c>
      <c r="AC44" s="18">
        <f>IFERROR(VLOOKUP($B44,'[9]SourceData (quarterly)'!$A$2:$AZ$327,28, FALSE),0)</f>
        <v>35530847</v>
      </c>
    </row>
    <row r="45" spans="2:29" x14ac:dyDescent="0.2">
      <c r="B45" s="17" t="s">
        <v>541</v>
      </c>
      <c r="C45" s="17" t="s">
        <v>657</v>
      </c>
      <c r="D45" s="18">
        <f>IFERROR(VLOOKUP($B45,'[9]SourceData (quarterly)'!$A$2:$Z$327,3, FALSE),0)</f>
        <v>19</v>
      </c>
      <c r="E45" s="18">
        <f>IFERROR(VLOOKUP($B45,'[9]SourceData (quarterly)'!$A$2:$Z$327,4, FALSE),0)</f>
        <v>34</v>
      </c>
      <c r="F45" s="18">
        <f>IFERROR(VLOOKUP($B45,'[9]SourceData (quarterly)'!$A$2:$Z$327,5, FALSE),0)</f>
        <v>18</v>
      </c>
      <c r="G45" s="18">
        <f>IFERROR(VLOOKUP($B45,'[9]SourceData (quarterly)'!$A$2:$Z$327,6, FALSE),0)</f>
        <v>19</v>
      </c>
      <c r="H45" s="18">
        <f>IFERROR(VLOOKUP($B45,'[9]SourceData (quarterly)'!$A$2:$Z$327,7, FALSE),0)</f>
        <v>43</v>
      </c>
      <c r="I45" s="18">
        <f>IFERROR(VLOOKUP($B45,'[9]SourceData (quarterly)'!$A$2:$Z$327,8, FALSE),0)</f>
        <v>31</v>
      </c>
      <c r="J45" s="18">
        <f>IFERROR(VLOOKUP($B45,'[9]SourceData (quarterly)'!$A$2:$Z$327,9, FALSE),0)</f>
        <v>61</v>
      </c>
      <c r="K45" s="18">
        <f>IFERROR(VLOOKUP($B45,'[9]SourceData (quarterly)'!$A$2:$Z$327,10, FALSE),0)</f>
        <v>28</v>
      </c>
      <c r="L45" s="18">
        <f>IFERROR(VLOOKUP($B45,'[9]SourceData (quarterly)'!$A$2:$Z$327,11, FALSE),0)</f>
        <v>63</v>
      </c>
      <c r="M45" s="18">
        <f>IFERROR(VLOOKUP($B45,'[9]SourceData (quarterly)'!$A$2:$Z$327,12, FALSE),0)</f>
        <v>53</v>
      </c>
      <c r="N45" s="18">
        <f>IFERROR(VLOOKUP($B45,'[9]SourceData (quarterly)'!$A$2:$Z$327,13, FALSE),0)</f>
        <v>77</v>
      </c>
      <c r="O45" s="18">
        <f>IFERROR(VLOOKUP($B45,'[9]SourceData (quarterly)'!$A$2:$Z$327,14, FALSE),0)</f>
        <v>44</v>
      </c>
      <c r="P45" s="18">
        <f>IFERROR(VLOOKUP($B45,'[9]SourceData (quarterly)'!$A$2:$Z$327,15, FALSE),0)</f>
        <v>490</v>
      </c>
      <c r="Q45" s="18">
        <f>IFERROR(VLOOKUP($B45,'[9]SourceData (quarterly)'!$A$2:$Z$327,16, FALSE),0)</f>
        <v>639585</v>
      </c>
      <c r="R45" s="18">
        <f>IFERROR(VLOOKUP($B45,'[9]SourceData (quarterly)'!$A$2:$Z$327,17, FALSE),0)</f>
        <v>1114579</v>
      </c>
      <c r="S45" s="18">
        <f>IFERROR(VLOOKUP($B45,'[9]SourceData (quarterly)'!$A$2:$Z$327,18, FALSE),0)</f>
        <v>667037</v>
      </c>
      <c r="T45" s="18">
        <f>IFERROR(VLOOKUP($B45,'[9]SourceData (quarterly)'!$A$2:$Z$327,19, FALSE),0)</f>
        <v>691761</v>
      </c>
      <c r="U45" s="18">
        <f>IFERROR(VLOOKUP($B45,'[9]SourceData (quarterly)'!$A$2:$Z$327,20, FALSE),0)</f>
        <v>1662595</v>
      </c>
      <c r="V45" s="18">
        <f>IFERROR(VLOOKUP($B45,'[9]SourceData (quarterly)'!$A$2:$Z$327,21, FALSE),0)</f>
        <v>1212615</v>
      </c>
      <c r="W45" s="18">
        <f>IFERROR(VLOOKUP($B45,'[9]SourceData (quarterly)'!$A$2:$Z$327,22, FALSE),0)</f>
        <v>2449741</v>
      </c>
      <c r="X45" s="18">
        <f>IFERROR(VLOOKUP($B45,'[9]SourceData (quarterly)'!$A$2:$Z$327,23, FALSE),0)</f>
        <v>1229757</v>
      </c>
      <c r="Y45" s="18">
        <f>IFERROR(VLOOKUP($B45,'[9]SourceData (quarterly)'!$A$2:$Z$327,24, FALSE),0)</f>
        <v>2663582</v>
      </c>
      <c r="Z45" s="18">
        <f>IFERROR(VLOOKUP($B45,'[9]SourceData (quarterly)'!$A$2:$Z$327,25, FALSE),0)</f>
        <v>2194135</v>
      </c>
      <c r="AA45" s="18">
        <f>IFERROR(VLOOKUP($B45,'[9]SourceData (quarterly)'!$A$2:$Z$327,26, FALSE),0)</f>
        <v>3063892</v>
      </c>
      <c r="AB45" s="18">
        <f>IFERROR(VLOOKUP($B45,'[9]SourceData (quarterly)'!$A$2:$AZ$327,27, FALSE),0)</f>
        <v>1881696</v>
      </c>
      <c r="AC45" s="18">
        <f>IFERROR(VLOOKUP($B45,'[9]SourceData (quarterly)'!$A$2:$AZ$327,28, FALSE),0)</f>
        <v>19470975</v>
      </c>
    </row>
    <row r="46" spans="2:29" x14ac:dyDescent="0.2">
      <c r="B46" s="17" t="s">
        <v>542</v>
      </c>
      <c r="C46" s="17" t="s">
        <v>658</v>
      </c>
      <c r="D46" s="18">
        <f>IFERROR(VLOOKUP($B46,'[9]SourceData (quarterly)'!$A$2:$Z$327,3, FALSE),0)</f>
        <v>0</v>
      </c>
      <c r="E46" s="18">
        <f>IFERROR(VLOOKUP($B46,'[9]SourceData (quarterly)'!$A$2:$Z$327,4, FALSE),0)</f>
        <v>0</v>
      </c>
      <c r="F46" s="18">
        <f>IFERROR(VLOOKUP($B46,'[9]SourceData (quarterly)'!$A$2:$Z$327,5, FALSE),0)</f>
        <v>5</v>
      </c>
      <c r="G46" s="18">
        <f>IFERROR(VLOOKUP($B46,'[9]SourceData (quarterly)'!$A$2:$Z$327,6, FALSE),0)</f>
        <v>8</v>
      </c>
      <c r="H46" s="18">
        <f>IFERROR(VLOOKUP($B46,'[9]SourceData (quarterly)'!$A$2:$Z$327,7, FALSE),0)</f>
        <v>5</v>
      </c>
      <c r="I46" s="18">
        <f>IFERROR(VLOOKUP($B46,'[9]SourceData (quarterly)'!$A$2:$Z$327,8, FALSE),0)</f>
        <v>11</v>
      </c>
      <c r="J46" s="18">
        <f>IFERROR(VLOOKUP($B46,'[9]SourceData (quarterly)'!$A$2:$Z$327,9, FALSE),0)</f>
        <v>4</v>
      </c>
      <c r="K46" s="18">
        <f>IFERROR(VLOOKUP($B46,'[9]SourceData (quarterly)'!$A$2:$Z$327,10, FALSE),0)</f>
        <v>20</v>
      </c>
      <c r="L46" s="18">
        <f>IFERROR(VLOOKUP($B46,'[9]SourceData (quarterly)'!$A$2:$Z$327,11, FALSE),0)</f>
        <v>10</v>
      </c>
      <c r="M46" s="18">
        <f>IFERROR(VLOOKUP($B46,'[9]SourceData (quarterly)'!$A$2:$Z$327,12, FALSE),0)</f>
        <v>5</v>
      </c>
      <c r="N46" s="18">
        <f>IFERROR(VLOOKUP($B46,'[9]SourceData (quarterly)'!$A$2:$Z$327,13, FALSE),0)</f>
        <v>19</v>
      </c>
      <c r="O46" s="18">
        <f>IFERROR(VLOOKUP($B46,'[9]SourceData (quarterly)'!$A$2:$Z$327,14, FALSE),0)</f>
        <v>18</v>
      </c>
      <c r="P46" s="18">
        <f>IFERROR(VLOOKUP($B46,'[9]SourceData (quarterly)'!$A$2:$Z$327,15, FALSE),0)</f>
        <v>105</v>
      </c>
      <c r="Q46" s="18">
        <f>IFERROR(VLOOKUP($B46,'[9]SourceData (quarterly)'!$A$2:$Z$327,16, FALSE),0)</f>
        <v>0</v>
      </c>
      <c r="R46" s="18">
        <f>IFERROR(VLOOKUP($B46,'[9]SourceData (quarterly)'!$A$2:$Z$327,17, FALSE),0)</f>
        <v>0</v>
      </c>
      <c r="S46" s="18">
        <f>IFERROR(VLOOKUP($B46,'[9]SourceData (quarterly)'!$A$2:$Z$327,18, FALSE),0)</f>
        <v>216000</v>
      </c>
      <c r="T46" s="18">
        <f>IFERROR(VLOOKUP($B46,'[9]SourceData (quarterly)'!$A$2:$Z$327,19, FALSE),0)</f>
        <v>349490</v>
      </c>
      <c r="U46" s="18">
        <f>IFERROR(VLOOKUP($B46,'[9]SourceData (quarterly)'!$A$2:$Z$327,20, FALSE),0)</f>
        <v>233030</v>
      </c>
      <c r="V46" s="18">
        <f>IFERROR(VLOOKUP($B46,'[9]SourceData (quarterly)'!$A$2:$Z$327,21, FALSE),0)</f>
        <v>469760</v>
      </c>
      <c r="W46" s="18">
        <f>IFERROR(VLOOKUP($B46,'[9]SourceData (quarterly)'!$A$2:$Z$327,22, FALSE),0)</f>
        <v>196980</v>
      </c>
      <c r="X46" s="18">
        <f>IFERROR(VLOOKUP($B46,'[9]SourceData (quarterly)'!$A$2:$Z$327,23, FALSE),0)</f>
        <v>987140</v>
      </c>
      <c r="Y46" s="18">
        <f>IFERROR(VLOOKUP($B46,'[9]SourceData (quarterly)'!$A$2:$Z$327,24, FALSE),0)</f>
        <v>500450</v>
      </c>
      <c r="Z46" s="18">
        <f>IFERROR(VLOOKUP($B46,'[9]SourceData (quarterly)'!$A$2:$Z$327,25, FALSE),0)</f>
        <v>267580</v>
      </c>
      <c r="AA46" s="18">
        <f>IFERROR(VLOOKUP($B46,'[9]SourceData (quarterly)'!$A$2:$Z$327,26, FALSE),0)</f>
        <v>948760</v>
      </c>
      <c r="AB46" s="18">
        <f>IFERROR(VLOOKUP($B46,'[9]SourceData (quarterly)'!$A$2:$AZ$327,27, FALSE),0)</f>
        <v>1007084</v>
      </c>
      <c r="AC46" s="18">
        <f>IFERROR(VLOOKUP($B46,'[9]SourceData (quarterly)'!$A$2:$AZ$327,28, FALSE),0)</f>
        <v>5176274</v>
      </c>
    </row>
    <row r="47" spans="2:29" x14ac:dyDescent="0.2">
      <c r="B47" s="17" t="s">
        <v>418</v>
      </c>
      <c r="C47" s="17" t="s">
        <v>644</v>
      </c>
      <c r="D47" s="18">
        <f>IFERROR(VLOOKUP($B47,'[9]SourceData (quarterly)'!$A$2:$Z$327,3, FALSE),0)</f>
        <v>2</v>
      </c>
      <c r="E47" s="18">
        <f>IFERROR(VLOOKUP($B47,'[9]SourceData (quarterly)'!$A$2:$Z$327,4, FALSE),0)</f>
        <v>1</v>
      </c>
      <c r="F47" s="18">
        <f>IFERROR(VLOOKUP($B47,'[9]SourceData (quarterly)'!$A$2:$Z$327,5, FALSE),0)</f>
        <v>14</v>
      </c>
      <c r="G47" s="18">
        <f>IFERROR(VLOOKUP($B47,'[9]SourceData (quarterly)'!$A$2:$Z$327,6, FALSE),0)</f>
        <v>7</v>
      </c>
      <c r="H47" s="18">
        <f>IFERROR(VLOOKUP($B47,'[9]SourceData (quarterly)'!$A$2:$Z$327,7, FALSE),0)</f>
        <v>5</v>
      </c>
      <c r="I47" s="18">
        <f>IFERROR(VLOOKUP($B47,'[9]SourceData (quarterly)'!$A$2:$Z$327,8, FALSE),0)</f>
        <v>7</v>
      </c>
      <c r="J47" s="18">
        <f>IFERROR(VLOOKUP($B47,'[9]SourceData (quarterly)'!$A$2:$Z$327,9, FALSE),0)</f>
        <v>5</v>
      </c>
      <c r="K47" s="18">
        <f>IFERROR(VLOOKUP($B47,'[9]SourceData (quarterly)'!$A$2:$Z$327,10, FALSE),0)</f>
        <v>6</v>
      </c>
      <c r="L47" s="18">
        <f>IFERROR(VLOOKUP($B47,'[9]SourceData (quarterly)'!$A$2:$Z$327,11, FALSE),0)</f>
        <v>17</v>
      </c>
      <c r="M47" s="18">
        <f>IFERROR(VLOOKUP($B47,'[9]SourceData (quarterly)'!$A$2:$Z$327,12, FALSE),0)</f>
        <v>17</v>
      </c>
      <c r="N47" s="18">
        <f>IFERROR(VLOOKUP($B47,'[9]SourceData (quarterly)'!$A$2:$Z$327,13, FALSE),0)</f>
        <v>14</v>
      </c>
      <c r="O47" s="18">
        <f>IFERROR(VLOOKUP($B47,'[9]SourceData (quarterly)'!$A$2:$Z$327,14, FALSE),0)</f>
        <v>7</v>
      </c>
      <c r="P47" s="18">
        <f>IFERROR(VLOOKUP($B47,'[9]SourceData (quarterly)'!$A$2:$Z$327,15, FALSE),0)</f>
        <v>102</v>
      </c>
      <c r="Q47" s="18">
        <f>IFERROR(VLOOKUP($B47,'[9]SourceData (quarterly)'!$A$2:$Z$327,16, FALSE),0)</f>
        <v>76800</v>
      </c>
      <c r="R47" s="18">
        <f>IFERROR(VLOOKUP($B47,'[9]SourceData (quarterly)'!$A$2:$Z$327,17, FALSE),0)</f>
        <v>41000</v>
      </c>
      <c r="S47" s="18">
        <f>IFERROR(VLOOKUP($B47,'[9]SourceData (quarterly)'!$A$2:$Z$327,18, FALSE),0)</f>
        <v>605600</v>
      </c>
      <c r="T47" s="18">
        <f>IFERROR(VLOOKUP($B47,'[9]SourceData (quarterly)'!$A$2:$Z$327,19, FALSE),0)</f>
        <v>288000</v>
      </c>
      <c r="U47" s="18">
        <f>IFERROR(VLOOKUP($B47,'[9]SourceData (quarterly)'!$A$2:$Z$327,20, FALSE),0)</f>
        <v>253000</v>
      </c>
      <c r="V47" s="18">
        <f>IFERROR(VLOOKUP($B47,'[9]SourceData (quarterly)'!$A$2:$Z$327,21, FALSE),0)</f>
        <v>319193</v>
      </c>
      <c r="W47" s="18">
        <f>IFERROR(VLOOKUP($B47,'[9]SourceData (quarterly)'!$A$2:$Z$327,22, FALSE),0)</f>
        <v>271995</v>
      </c>
      <c r="X47" s="18">
        <f>IFERROR(VLOOKUP($B47,'[9]SourceData (quarterly)'!$A$2:$Z$327,23, FALSE),0)</f>
        <v>302994</v>
      </c>
      <c r="Y47" s="18">
        <f>IFERROR(VLOOKUP($B47,'[9]SourceData (quarterly)'!$A$2:$Z$327,24, FALSE),0)</f>
        <v>803983</v>
      </c>
      <c r="Z47" s="18">
        <f>IFERROR(VLOOKUP($B47,'[9]SourceData (quarterly)'!$A$2:$Z$327,25, FALSE),0)</f>
        <v>894383</v>
      </c>
      <c r="AA47" s="18">
        <f>IFERROR(VLOOKUP($B47,'[9]SourceData (quarterly)'!$A$2:$Z$327,26, FALSE),0)</f>
        <v>705986</v>
      </c>
      <c r="AB47" s="18">
        <f>IFERROR(VLOOKUP($B47,'[9]SourceData (quarterly)'!$A$2:$AZ$327,27, FALSE),0)</f>
        <v>328994</v>
      </c>
      <c r="AC47" s="18">
        <f>IFERROR(VLOOKUP($B47,'[9]SourceData (quarterly)'!$A$2:$AZ$327,28, FALSE),0)</f>
        <v>4891928</v>
      </c>
    </row>
    <row r="48" spans="2:29" x14ac:dyDescent="0.2">
      <c r="B48" s="17" t="s">
        <v>419</v>
      </c>
      <c r="C48" s="17" t="s">
        <v>645</v>
      </c>
      <c r="D48" s="18">
        <f>IFERROR(VLOOKUP($B48,'[9]SourceData (quarterly)'!$A$2:$Z$327,3, FALSE),0)</f>
        <v>33</v>
      </c>
      <c r="E48" s="18">
        <f>IFERROR(VLOOKUP($B48,'[9]SourceData (quarterly)'!$A$2:$Z$327,4, FALSE),0)</f>
        <v>44</v>
      </c>
      <c r="F48" s="18">
        <f>IFERROR(VLOOKUP($B48,'[9]SourceData (quarterly)'!$A$2:$Z$327,5, FALSE),0)</f>
        <v>18</v>
      </c>
      <c r="G48" s="18">
        <f>IFERROR(VLOOKUP($B48,'[9]SourceData (quarterly)'!$A$2:$Z$327,6, FALSE),0)</f>
        <v>2</v>
      </c>
      <c r="H48" s="18">
        <f>IFERROR(VLOOKUP($B48,'[9]SourceData (quarterly)'!$A$2:$Z$327,7, FALSE),0)</f>
        <v>22</v>
      </c>
      <c r="I48" s="18">
        <f>IFERROR(VLOOKUP($B48,'[9]SourceData (quarterly)'!$A$2:$Z$327,8, FALSE),0)</f>
        <v>1</v>
      </c>
      <c r="J48" s="18">
        <f>IFERROR(VLOOKUP($B48,'[9]SourceData (quarterly)'!$A$2:$Z$327,9, FALSE),0)</f>
        <v>5</v>
      </c>
      <c r="K48" s="18">
        <f>IFERROR(VLOOKUP($B48,'[9]SourceData (quarterly)'!$A$2:$Z$327,10, FALSE),0)</f>
        <v>9</v>
      </c>
      <c r="L48" s="18">
        <f>IFERROR(VLOOKUP($B48,'[9]SourceData (quarterly)'!$A$2:$Z$327,11, FALSE),0)</f>
        <v>12</v>
      </c>
      <c r="M48" s="18">
        <f>IFERROR(VLOOKUP($B48,'[9]SourceData (quarterly)'!$A$2:$Z$327,12, FALSE),0)</f>
        <v>25</v>
      </c>
      <c r="N48" s="18">
        <f>IFERROR(VLOOKUP($B48,'[9]SourceData (quarterly)'!$A$2:$Z$327,13, FALSE),0)</f>
        <v>27</v>
      </c>
      <c r="O48" s="18">
        <f>IFERROR(VLOOKUP($B48,'[9]SourceData (quarterly)'!$A$2:$Z$327,14, FALSE),0)</f>
        <v>7</v>
      </c>
      <c r="P48" s="18">
        <f>IFERROR(VLOOKUP($B48,'[9]SourceData (quarterly)'!$A$2:$Z$327,15, FALSE),0)</f>
        <v>205</v>
      </c>
      <c r="Q48" s="18">
        <f>IFERROR(VLOOKUP($B48,'[9]SourceData (quarterly)'!$A$2:$Z$327,16, FALSE),0)</f>
        <v>1149589</v>
      </c>
      <c r="R48" s="18">
        <f>IFERROR(VLOOKUP($B48,'[9]SourceData (quarterly)'!$A$2:$Z$327,17, FALSE),0)</f>
        <v>1774171</v>
      </c>
      <c r="S48" s="18">
        <f>IFERROR(VLOOKUP($B48,'[9]SourceData (quarterly)'!$A$2:$Z$327,18, FALSE),0)</f>
        <v>914293</v>
      </c>
      <c r="T48" s="18">
        <f>IFERROR(VLOOKUP($B48,'[9]SourceData (quarterly)'!$A$2:$Z$327,19, FALSE),0)</f>
        <v>104500</v>
      </c>
      <c r="U48" s="18">
        <f>IFERROR(VLOOKUP($B48,'[9]SourceData (quarterly)'!$A$2:$Z$327,20, FALSE),0)</f>
        <v>936678</v>
      </c>
      <c r="V48" s="18">
        <f>IFERROR(VLOOKUP($B48,'[9]SourceData (quarterly)'!$A$2:$Z$327,21, FALSE),0)</f>
        <v>55000</v>
      </c>
      <c r="W48" s="18">
        <f>IFERROR(VLOOKUP($B48,'[9]SourceData (quarterly)'!$A$2:$Z$327,22, FALSE),0)</f>
        <v>258190</v>
      </c>
      <c r="X48" s="18">
        <f>IFERROR(VLOOKUP($B48,'[9]SourceData (quarterly)'!$A$2:$Z$327,23, FALSE),0)</f>
        <v>402894</v>
      </c>
      <c r="Y48" s="18">
        <f>IFERROR(VLOOKUP($B48,'[9]SourceData (quarterly)'!$A$2:$Z$327,24, FALSE),0)</f>
        <v>634992</v>
      </c>
      <c r="Z48" s="18">
        <f>IFERROR(VLOOKUP($B48,'[9]SourceData (quarterly)'!$A$2:$Z$327,25, FALSE),0)</f>
        <v>1506695</v>
      </c>
      <c r="AA48" s="18">
        <f>IFERROR(VLOOKUP($B48,'[9]SourceData (quarterly)'!$A$2:$Z$327,26, FALSE),0)</f>
        <v>1323181</v>
      </c>
      <c r="AB48" s="18">
        <f>IFERROR(VLOOKUP($B48,'[9]SourceData (quarterly)'!$A$2:$AZ$327,27, FALSE),0)</f>
        <v>365998</v>
      </c>
      <c r="AC48" s="18">
        <f>IFERROR(VLOOKUP($B48,'[9]SourceData (quarterly)'!$A$2:$AZ$327,28, FALSE),0)</f>
        <v>9426181</v>
      </c>
    </row>
    <row r="49" spans="2:29" x14ac:dyDescent="0.2">
      <c r="B49" s="17" t="s">
        <v>6</v>
      </c>
      <c r="C49" s="17" t="s">
        <v>612</v>
      </c>
      <c r="D49" s="18">
        <f>IFERROR(VLOOKUP($B49,'[9]SourceData (quarterly)'!$A$2:$Z$327,3, FALSE),0)</f>
        <v>2</v>
      </c>
      <c r="E49" s="18">
        <f>IFERROR(VLOOKUP($B49,'[9]SourceData (quarterly)'!$A$2:$Z$327,4, FALSE),0)</f>
        <v>25</v>
      </c>
      <c r="F49" s="18">
        <f>IFERROR(VLOOKUP($B49,'[9]SourceData (quarterly)'!$A$2:$Z$327,5, FALSE),0)</f>
        <v>31</v>
      </c>
      <c r="G49" s="18">
        <f>IFERROR(VLOOKUP($B49,'[9]SourceData (quarterly)'!$A$2:$Z$327,6, FALSE),0)</f>
        <v>12</v>
      </c>
      <c r="H49" s="18">
        <f>IFERROR(VLOOKUP($B49,'[9]SourceData (quarterly)'!$A$2:$Z$327,7, FALSE),0)</f>
        <v>24</v>
      </c>
      <c r="I49" s="18">
        <f>IFERROR(VLOOKUP($B49,'[9]SourceData (quarterly)'!$A$2:$Z$327,8, FALSE),0)</f>
        <v>27</v>
      </c>
      <c r="J49" s="18">
        <f>IFERROR(VLOOKUP($B49,'[9]SourceData (quarterly)'!$A$2:$Z$327,9, FALSE),0)</f>
        <v>30</v>
      </c>
      <c r="K49" s="18">
        <f>IFERROR(VLOOKUP($B49,'[9]SourceData (quarterly)'!$A$2:$Z$327,10, FALSE),0)</f>
        <v>27</v>
      </c>
      <c r="L49" s="18">
        <f>IFERROR(VLOOKUP($B49,'[9]SourceData (quarterly)'!$A$2:$Z$327,11, FALSE),0)</f>
        <v>30</v>
      </c>
      <c r="M49" s="18">
        <f>IFERROR(VLOOKUP($B49,'[9]SourceData (quarterly)'!$A$2:$Z$327,12, FALSE),0)</f>
        <v>25</v>
      </c>
      <c r="N49" s="18">
        <f>IFERROR(VLOOKUP($B49,'[9]SourceData (quarterly)'!$A$2:$Z$327,13, FALSE),0)</f>
        <v>29</v>
      </c>
      <c r="O49" s="18">
        <f>IFERROR(VLOOKUP($B49,'[9]SourceData (quarterly)'!$A$2:$Z$327,14, FALSE),0)</f>
        <v>40</v>
      </c>
      <c r="P49" s="18">
        <f>IFERROR(VLOOKUP($B49,'[9]SourceData (quarterly)'!$A$2:$Z$327,15, FALSE),0)</f>
        <v>302</v>
      </c>
      <c r="Q49" s="18">
        <f>IFERROR(VLOOKUP($B49,'[9]SourceData (quarterly)'!$A$2:$Z$327,16, FALSE),0)</f>
        <v>75980</v>
      </c>
      <c r="R49" s="18">
        <f>IFERROR(VLOOKUP($B49,'[9]SourceData (quarterly)'!$A$2:$Z$327,17, FALSE),0)</f>
        <v>781083</v>
      </c>
      <c r="S49" s="18">
        <f>IFERROR(VLOOKUP($B49,'[9]SourceData (quarterly)'!$A$2:$Z$327,18, FALSE),0)</f>
        <v>926838</v>
      </c>
      <c r="T49" s="18">
        <f>IFERROR(VLOOKUP($B49,'[9]SourceData (quarterly)'!$A$2:$Z$327,19, FALSE),0)</f>
        <v>326143</v>
      </c>
      <c r="U49" s="18">
        <f>IFERROR(VLOOKUP($B49,'[9]SourceData (quarterly)'!$A$2:$Z$327,20, FALSE),0)</f>
        <v>677996</v>
      </c>
      <c r="V49" s="18">
        <f>IFERROR(VLOOKUP($B49,'[9]SourceData (quarterly)'!$A$2:$Z$327,21, FALSE),0)</f>
        <v>693510</v>
      </c>
      <c r="W49" s="18">
        <f>IFERROR(VLOOKUP($B49,'[9]SourceData (quarterly)'!$A$2:$Z$327,22, FALSE),0)</f>
        <v>809381</v>
      </c>
      <c r="X49" s="18">
        <f>IFERROR(VLOOKUP($B49,'[9]SourceData (quarterly)'!$A$2:$Z$327,23, FALSE),0)</f>
        <v>769256</v>
      </c>
      <c r="Y49" s="18">
        <f>IFERROR(VLOOKUP($B49,'[9]SourceData (quarterly)'!$A$2:$Z$327,24, FALSE),0)</f>
        <v>800025</v>
      </c>
      <c r="Z49" s="18">
        <f>IFERROR(VLOOKUP($B49,'[9]SourceData (quarterly)'!$A$2:$Z$327,25, FALSE),0)</f>
        <v>826305</v>
      </c>
      <c r="AA49" s="18">
        <f>IFERROR(VLOOKUP($B49,'[9]SourceData (quarterly)'!$A$2:$Z$327,26, FALSE),0)</f>
        <v>927237</v>
      </c>
      <c r="AB49" s="18">
        <f>IFERROR(VLOOKUP($B49,'[9]SourceData (quarterly)'!$A$2:$AZ$327,27, FALSE),0)</f>
        <v>1312589</v>
      </c>
      <c r="AC49" s="18">
        <f>IFERROR(VLOOKUP($B49,'[9]SourceData (quarterly)'!$A$2:$AZ$327,28, FALSE),0)</f>
        <v>8926343</v>
      </c>
    </row>
    <row r="50" spans="2:29" x14ac:dyDescent="0.2">
      <c r="B50" s="41" t="s">
        <v>130</v>
      </c>
      <c r="C50" s="41" t="s">
        <v>628</v>
      </c>
      <c r="D50" s="18">
        <f>IFERROR(VLOOKUP($B50,'[9]SourceData (quarterly)'!$A$2:$Z$327,3, FALSE),0)</f>
        <v>2</v>
      </c>
      <c r="E50" s="18">
        <f>IFERROR(VLOOKUP($B50,'[9]SourceData (quarterly)'!$A$2:$Z$327,4, FALSE),0)</f>
        <v>5</v>
      </c>
      <c r="F50" s="18">
        <f>IFERROR(VLOOKUP($B50,'[9]SourceData (quarterly)'!$A$2:$Z$327,5, FALSE),0)</f>
        <v>8</v>
      </c>
      <c r="G50" s="18">
        <f>IFERROR(VLOOKUP($B50,'[9]SourceData (quarterly)'!$A$2:$Z$327,6, FALSE),0)</f>
        <v>13</v>
      </c>
      <c r="H50" s="18">
        <f>IFERROR(VLOOKUP($B50,'[9]SourceData (quarterly)'!$A$2:$Z$327,7, FALSE),0)</f>
        <v>20</v>
      </c>
      <c r="I50" s="18">
        <f>IFERROR(VLOOKUP($B50,'[9]SourceData (quarterly)'!$A$2:$Z$327,8, FALSE),0)</f>
        <v>6</v>
      </c>
      <c r="J50" s="18">
        <f>IFERROR(VLOOKUP($B50,'[9]SourceData (quarterly)'!$A$2:$Z$327,9, FALSE),0)</f>
        <v>6</v>
      </c>
      <c r="K50" s="18">
        <f>IFERROR(VLOOKUP($B50,'[9]SourceData (quarterly)'!$A$2:$Z$327,10, FALSE),0)</f>
        <v>18</v>
      </c>
      <c r="L50" s="18">
        <f>IFERROR(VLOOKUP($B50,'[9]SourceData (quarterly)'!$A$2:$Z$327,11, FALSE),0)</f>
        <v>19</v>
      </c>
      <c r="M50" s="18">
        <f>IFERROR(VLOOKUP($B50,'[9]SourceData (quarterly)'!$A$2:$Z$327,12, FALSE),0)</f>
        <v>12</v>
      </c>
      <c r="N50" s="18">
        <f>IFERROR(VLOOKUP($B50,'[9]SourceData (quarterly)'!$A$2:$Z$327,13, FALSE),0)</f>
        <v>15</v>
      </c>
      <c r="O50" s="18">
        <f>IFERROR(VLOOKUP($B50,'[9]SourceData (quarterly)'!$A$2:$Z$327,14, FALSE),0)</f>
        <v>16</v>
      </c>
      <c r="P50" s="18">
        <f>IFERROR(VLOOKUP($B50,'[9]SourceData (quarterly)'!$A$2:$Z$327,15, FALSE),0)</f>
        <v>140</v>
      </c>
      <c r="Q50" s="18">
        <f>IFERROR(VLOOKUP($B50,'[9]SourceData (quarterly)'!$A$2:$Z$327,16, FALSE),0)</f>
        <v>57800</v>
      </c>
      <c r="R50" s="18">
        <f>IFERROR(VLOOKUP($B50,'[9]SourceData (quarterly)'!$A$2:$Z$327,17, FALSE),0)</f>
        <v>184999</v>
      </c>
      <c r="S50" s="18">
        <f>IFERROR(VLOOKUP($B50,'[9]SourceData (quarterly)'!$A$2:$Z$327,18, FALSE),0)</f>
        <v>346996</v>
      </c>
      <c r="T50" s="18">
        <f>IFERROR(VLOOKUP($B50,'[9]SourceData (quarterly)'!$A$2:$Z$327,19, FALSE),0)</f>
        <v>527255</v>
      </c>
      <c r="U50" s="18">
        <f>IFERROR(VLOOKUP($B50,'[9]SourceData (quarterly)'!$A$2:$Z$327,20, FALSE),0)</f>
        <v>756945</v>
      </c>
      <c r="V50" s="18">
        <f>IFERROR(VLOOKUP($B50,'[9]SourceData (quarterly)'!$A$2:$Z$327,21, FALSE),0)</f>
        <v>244396</v>
      </c>
      <c r="W50" s="18">
        <f>IFERROR(VLOOKUP($B50,'[9]SourceData (quarterly)'!$A$2:$Z$327,22, FALSE),0)</f>
        <v>233986</v>
      </c>
      <c r="X50" s="18">
        <f>IFERROR(VLOOKUP($B50,'[9]SourceData (quarterly)'!$A$2:$Z$327,23, FALSE),0)</f>
        <v>867246</v>
      </c>
      <c r="Y50" s="18">
        <f>IFERROR(VLOOKUP($B50,'[9]SourceData (quarterly)'!$A$2:$Z$327,24, FALSE),0)</f>
        <v>773910</v>
      </c>
      <c r="Z50" s="18">
        <f>IFERROR(VLOOKUP($B50,'[9]SourceData (quarterly)'!$A$2:$Z$327,25, FALSE),0)</f>
        <v>517593</v>
      </c>
      <c r="AA50" s="18">
        <f>IFERROR(VLOOKUP($B50,'[9]SourceData (quarterly)'!$A$2:$Z$327,26, FALSE),0)</f>
        <v>704790</v>
      </c>
      <c r="AB50" s="18">
        <f>IFERROR(VLOOKUP($B50,'[9]SourceData (quarterly)'!$A$2:$AZ$327,27, FALSE),0)</f>
        <v>681390</v>
      </c>
      <c r="AC50" s="18">
        <f>IFERROR(VLOOKUP($B50,'[9]SourceData (quarterly)'!$A$2:$AZ$327,28, FALSE),0)</f>
        <v>5897306</v>
      </c>
    </row>
    <row r="51" spans="2:29" x14ac:dyDescent="0.2">
      <c r="B51" s="41" t="s">
        <v>204</v>
      </c>
      <c r="C51" s="41" t="s">
        <v>630</v>
      </c>
      <c r="D51" s="18">
        <f>IFERROR(VLOOKUP($B51,'[9]SourceData (quarterly)'!$A$2:$Z$327,3, FALSE),0)</f>
        <v>17</v>
      </c>
      <c r="E51" s="18">
        <f>IFERROR(VLOOKUP($B51,'[9]SourceData (quarterly)'!$A$2:$Z$327,4, FALSE),0)</f>
        <v>10</v>
      </c>
      <c r="F51" s="18">
        <f>IFERROR(VLOOKUP($B51,'[9]SourceData (quarterly)'!$A$2:$Z$327,5, FALSE),0)</f>
        <v>50</v>
      </c>
      <c r="G51" s="18">
        <f>IFERROR(VLOOKUP($B51,'[9]SourceData (quarterly)'!$A$2:$Z$327,6, FALSE),0)</f>
        <v>20</v>
      </c>
      <c r="H51" s="18">
        <f>IFERROR(VLOOKUP($B51,'[9]SourceData (quarterly)'!$A$2:$Z$327,7, FALSE),0)</f>
        <v>24</v>
      </c>
      <c r="I51" s="18">
        <f>IFERROR(VLOOKUP($B51,'[9]SourceData (quarterly)'!$A$2:$Z$327,8, FALSE),0)</f>
        <v>14</v>
      </c>
      <c r="J51" s="18">
        <f>IFERROR(VLOOKUP($B51,'[9]SourceData (quarterly)'!$A$2:$Z$327,9, FALSE),0)</f>
        <v>33</v>
      </c>
      <c r="K51" s="18">
        <f>IFERROR(VLOOKUP($B51,'[9]SourceData (quarterly)'!$A$2:$Z$327,10, FALSE),0)</f>
        <v>18</v>
      </c>
      <c r="L51" s="18">
        <f>IFERROR(VLOOKUP($B51,'[9]SourceData (quarterly)'!$A$2:$Z$327,11, FALSE),0)</f>
        <v>30</v>
      </c>
      <c r="M51" s="18">
        <f>IFERROR(VLOOKUP($B51,'[9]SourceData (quarterly)'!$A$2:$Z$327,12, FALSE),0)</f>
        <v>12</v>
      </c>
      <c r="N51" s="18">
        <f>IFERROR(VLOOKUP($B51,'[9]SourceData (quarterly)'!$A$2:$Z$327,13, FALSE),0)</f>
        <v>52</v>
      </c>
      <c r="O51" s="18">
        <f>IFERROR(VLOOKUP($B51,'[9]SourceData (quarterly)'!$A$2:$Z$327,14, FALSE),0)</f>
        <v>38</v>
      </c>
      <c r="P51" s="18">
        <f>IFERROR(VLOOKUP($B51,'[9]SourceData (quarterly)'!$A$2:$Z$327,15, FALSE),0)</f>
        <v>318</v>
      </c>
      <c r="Q51" s="18">
        <f>IFERROR(VLOOKUP($B51,'[9]SourceData (quarterly)'!$A$2:$Z$327,16, FALSE),0)</f>
        <v>597574</v>
      </c>
      <c r="R51" s="18">
        <f>IFERROR(VLOOKUP($B51,'[9]SourceData (quarterly)'!$A$2:$Z$327,17, FALSE),0)</f>
        <v>398738</v>
      </c>
      <c r="S51" s="18">
        <f>IFERROR(VLOOKUP($B51,'[9]SourceData (quarterly)'!$A$2:$Z$327,18, FALSE),0)</f>
        <v>1759959</v>
      </c>
      <c r="T51" s="18">
        <f>IFERROR(VLOOKUP($B51,'[9]SourceData (quarterly)'!$A$2:$Z$327,19, FALSE),0)</f>
        <v>765279</v>
      </c>
      <c r="U51" s="18">
        <f>IFERROR(VLOOKUP($B51,'[9]SourceData (quarterly)'!$A$2:$Z$327,20, FALSE),0)</f>
        <v>925686</v>
      </c>
      <c r="V51" s="18">
        <f>IFERROR(VLOOKUP($B51,'[9]SourceData (quarterly)'!$A$2:$Z$327,21, FALSE),0)</f>
        <v>472581</v>
      </c>
      <c r="W51" s="18">
        <f>IFERROR(VLOOKUP($B51,'[9]SourceData (quarterly)'!$A$2:$Z$327,22, FALSE),0)</f>
        <v>1328599</v>
      </c>
      <c r="X51" s="18">
        <f>IFERROR(VLOOKUP($B51,'[9]SourceData (quarterly)'!$A$2:$Z$327,23, FALSE),0)</f>
        <v>780034</v>
      </c>
      <c r="Y51" s="18">
        <f>IFERROR(VLOOKUP($B51,'[9]SourceData (quarterly)'!$A$2:$Z$327,24, FALSE),0)</f>
        <v>1226885</v>
      </c>
      <c r="Z51" s="18">
        <f>IFERROR(VLOOKUP($B51,'[9]SourceData (quarterly)'!$A$2:$Z$327,25, FALSE),0)</f>
        <v>655564</v>
      </c>
      <c r="AA51" s="18">
        <f>IFERROR(VLOOKUP($B51,'[9]SourceData (quarterly)'!$A$2:$Z$327,26, FALSE),0)</f>
        <v>2326054</v>
      </c>
      <c r="AB51" s="18">
        <f>IFERROR(VLOOKUP($B51,'[9]SourceData (quarterly)'!$A$2:$AZ$327,27, FALSE),0)</f>
        <v>1778479</v>
      </c>
      <c r="AC51" s="18">
        <f>IFERROR(VLOOKUP($B51,'[9]SourceData (quarterly)'!$A$2:$AZ$327,28, FALSE),0)</f>
        <v>13015432</v>
      </c>
    </row>
    <row r="52" spans="2:29" x14ac:dyDescent="0.2">
      <c r="B52" s="17" t="s">
        <v>420</v>
      </c>
      <c r="C52" s="17" t="s">
        <v>646</v>
      </c>
      <c r="D52" s="18">
        <f>IFERROR(VLOOKUP($B52,'[9]SourceData (quarterly)'!$A$2:$Z$327,3, FALSE),0)</f>
        <v>14</v>
      </c>
      <c r="E52" s="18">
        <f>IFERROR(VLOOKUP($B52,'[9]SourceData (quarterly)'!$A$2:$Z$327,4, FALSE),0)</f>
        <v>5</v>
      </c>
      <c r="F52" s="18">
        <f>IFERROR(VLOOKUP($B52,'[9]SourceData (quarterly)'!$A$2:$Z$327,5, FALSE),0)</f>
        <v>5</v>
      </c>
      <c r="G52" s="18">
        <f>IFERROR(VLOOKUP($B52,'[9]SourceData (quarterly)'!$A$2:$Z$327,6, FALSE),0)</f>
        <v>22</v>
      </c>
      <c r="H52" s="18">
        <f>IFERROR(VLOOKUP($B52,'[9]SourceData (quarterly)'!$A$2:$Z$327,7, FALSE),0)</f>
        <v>36</v>
      </c>
      <c r="I52" s="18">
        <f>IFERROR(VLOOKUP($B52,'[9]SourceData (quarterly)'!$A$2:$Z$327,8, FALSE),0)</f>
        <v>20</v>
      </c>
      <c r="J52" s="18">
        <f>IFERROR(VLOOKUP($B52,'[9]SourceData (quarterly)'!$A$2:$Z$327,9, FALSE),0)</f>
        <v>39</v>
      </c>
      <c r="K52" s="18">
        <f>IFERROR(VLOOKUP($B52,'[9]SourceData (quarterly)'!$A$2:$Z$327,10, FALSE),0)</f>
        <v>25</v>
      </c>
      <c r="L52" s="18">
        <f>IFERROR(VLOOKUP($B52,'[9]SourceData (quarterly)'!$A$2:$Z$327,11, FALSE),0)</f>
        <v>22</v>
      </c>
      <c r="M52" s="18">
        <f>IFERROR(VLOOKUP($B52,'[9]SourceData (quarterly)'!$A$2:$Z$327,12, FALSE),0)</f>
        <v>42</v>
      </c>
      <c r="N52" s="18">
        <f>IFERROR(VLOOKUP($B52,'[9]SourceData (quarterly)'!$A$2:$Z$327,13, FALSE),0)</f>
        <v>23</v>
      </c>
      <c r="O52" s="18">
        <f>IFERROR(VLOOKUP($B52,'[9]SourceData (quarterly)'!$A$2:$Z$327,14, FALSE),0)</f>
        <v>10</v>
      </c>
      <c r="P52" s="18">
        <f>IFERROR(VLOOKUP($B52,'[9]SourceData (quarterly)'!$A$2:$Z$327,15, FALSE),0)</f>
        <v>263</v>
      </c>
      <c r="Q52" s="18">
        <f>IFERROR(VLOOKUP($B52,'[9]SourceData (quarterly)'!$A$2:$Z$327,16, FALSE),0)</f>
        <v>746350</v>
      </c>
      <c r="R52" s="18">
        <f>IFERROR(VLOOKUP($B52,'[9]SourceData (quarterly)'!$A$2:$Z$327,17, FALSE),0)</f>
        <v>301999</v>
      </c>
      <c r="S52" s="18">
        <f>IFERROR(VLOOKUP($B52,'[9]SourceData (quarterly)'!$A$2:$Z$327,18, FALSE),0)</f>
        <v>317989</v>
      </c>
      <c r="T52" s="18">
        <f>IFERROR(VLOOKUP($B52,'[9]SourceData (quarterly)'!$A$2:$Z$327,19, FALSE),0)</f>
        <v>1225994</v>
      </c>
      <c r="U52" s="18">
        <f>IFERROR(VLOOKUP($B52,'[9]SourceData (quarterly)'!$A$2:$Z$327,20, FALSE),0)</f>
        <v>2442596</v>
      </c>
      <c r="V52" s="18">
        <f>IFERROR(VLOOKUP($B52,'[9]SourceData (quarterly)'!$A$2:$Z$327,21, FALSE),0)</f>
        <v>1127455</v>
      </c>
      <c r="W52" s="18">
        <f>IFERROR(VLOOKUP($B52,'[9]SourceData (quarterly)'!$A$2:$Z$327,22, FALSE),0)</f>
        <v>2545570</v>
      </c>
      <c r="X52" s="18">
        <f>IFERROR(VLOOKUP($B52,'[9]SourceData (quarterly)'!$A$2:$Z$327,23, FALSE),0)</f>
        <v>1905341</v>
      </c>
      <c r="Y52" s="18">
        <f>IFERROR(VLOOKUP($B52,'[9]SourceData (quarterly)'!$A$2:$Z$327,24, FALSE),0)</f>
        <v>1309189</v>
      </c>
      <c r="Z52" s="18">
        <f>IFERROR(VLOOKUP($B52,'[9]SourceData (quarterly)'!$A$2:$Z$327,25, FALSE),0)</f>
        <v>2628995</v>
      </c>
      <c r="AA52" s="18">
        <f>IFERROR(VLOOKUP($B52,'[9]SourceData (quarterly)'!$A$2:$Z$327,26, FALSE),0)</f>
        <v>1580996</v>
      </c>
      <c r="AB52" s="18">
        <f>IFERROR(VLOOKUP($B52,'[9]SourceData (quarterly)'!$A$2:$AZ$327,27, FALSE),0)</f>
        <v>734595</v>
      </c>
      <c r="AC52" s="18">
        <f>IFERROR(VLOOKUP($B52,'[9]SourceData (quarterly)'!$A$2:$AZ$327,28, FALSE),0)</f>
        <v>16867069</v>
      </c>
    </row>
    <row r="53" spans="2:29" x14ac:dyDescent="0.2">
      <c r="B53" s="17" t="s">
        <v>543</v>
      </c>
      <c r="C53" s="17" t="s">
        <v>659</v>
      </c>
      <c r="D53" s="18">
        <f>IFERROR(VLOOKUP($B53,'[9]SourceData (quarterly)'!$A$2:$Z$327,3, FALSE),0)</f>
        <v>22</v>
      </c>
      <c r="E53" s="18">
        <f>IFERROR(VLOOKUP($B53,'[9]SourceData (quarterly)'!$A$2:$Z$327,4, FALSE),0)</f>
        <v>39</v>
      </c>
      <c r="F53" s="18">
        <f>IFERROR(VLOOKUP($B53,'[9]SourceData (quarterly)'!$A$2:$Z$327,5, FALSE),0)</f>
        <v>109</v>
      </c>
      <c r="G53" s="18">
        <f>IFERROR(VLOOKUP($B53,'[9]SourceData (quarterly)'!$A$2:$Z$327,6, FALSE),0)</f>
        <v>36</v>
      </c>
      <c r="H53" s="18">
        <f>IFERROR(VLOOKUP($B53,'[9]SourceData (quarterly)'!$A$2:$Z$327,7, FALSE),0)</f>
        <v>68</v>
      </c>
      <c r="I53" s="18">
        <f>IFERROR(VLOOKUP($B53,'[9]SourceData (quarterly)'!$A$2:$Z$327,8, FALSE),0)</f>
        <v>36</v>
      </c>
      <c r="J53" s="18">
        <f>IFERROR(VLOOKUP($B53,'[9]SourceData (quarterly)'!$A$2:$Z$327,9, FALSE),0)</f>
        <v>90</v>
      </c>
      <c r="K53" s="18">
        <f>IFERROR(VLOOKUP($B53,'[9]SourceData (quarterly)'!$A$2:$Z$327,10, FALSE),0)</f>
        <v>29</v>
      </c>
      <c r="L53" s="18">
        <f>IFERROR(VLOOKUP($B53,'[9]SourceData (quarterly)'!$A$2:$Z$327,11, FALSE),0)</f>
        <v>80</v>
      </c>
      <c r="M53" s="18">
        <f>IFERROR(VLOOKUP($B53,'[9]SourceData (quarterly)'!$A$2:$Z$327,12, FALSE),0)</f>
        <v>42</v>
      </c>
      <c r="N53" s="18">
        <f>IFERROR(VLOOKUP($B53,'[9]SourceData (quarterly)'!$A$2:$Z$327,13, FALSE),0)</f>
        <v>98</v>
      </c>
      <c r="O53" s="18">
        <f>IFERROR(VLOOKUP($B53,'[9]SourceData (quarterly)'!$A$2:$Z$327,14, FALSE),0)</f>
        <v>61</v>
      </c>
      <c r="P53" s="18">
        <f>IFERROR(VLOOKUP($B53,'[9]SourceData (quarterly)'!$A$2:$Z$327,15, FALSE),0)</f>
        <v>710</v>
      </c>
      <c r="Q53" s="18">
        <f>IFERROR(VLOOKUP($B53,'[9]SourceData (quarterly)'!$A$2:$Z$327,16, FALSE),0)</f>
        <v>932564</v>
      </c>
      <c r="R53" s="18">
        <f>IFERROR(VLOOKUP($B53,'[9]SourceData (quarterly)'!$A$2:$Z$327,17, FALSE),0)</f>
        <v>1610109</v>
      </c>
      <c r="S53" s="18">
        <f>IFERROR(VLOOKUP($B53,'[9]SourceData (quarterly)'!$A$2:$Z$327,18, FALSE),0)</f>
        <v>4476728</v>
      </c>
      <c r="T53" s="18">
        <f>IFERROR(VLOOKUP($B53,'[9]SourceData (quarterly)'!$A$2:$Z$327,19, FALSE),0)</f>
        <v>1751519</v>
      </c>
      <c r="U53" s="18">
        <f>IFERROR(VLOOKUP($B53,'[9]SourceData (quarterly)'!$A$2:$Z$327,20, FALSE),0)</f>
        <v>2973731</v>
      </c>
      <c r="V53" s="18">
        <f>IFERROR(VLOOKUP($B53,'[9]SourceData (quarterly)'!$A$2:$Z$327,21, FALSE),0)</f>
        <v>1585616</v>
      </c>
      <c r="W53" s="18">
        <f>IFERROR(VLOOKUP($B53,'[9]SourceData (quarterly)'!$A$2:$Z$327,22, FALSE),0)</f>
        <v>4496552</v>
      </c>
      <c r="X53" s="18">
        <f>IFERROR(VLOOKUP($B53,'[9]SourceData (quarterly)'!$A$2:$Z$327,23, FALSE),0)</f>
        <v>1371459</v>
      </c>
      <c r="Y53" s="18">
        <f>IFERROR(VLOOKUP($B53,'[9]SourceData (quarterly)'!$A$2:$Z$327,24, FALSE),0)</f>
        <v>4411089</v>
      </c>
      <c r="Z53" s="18">
        <f>IFERROR(VLOOKUP($B53,'[9]SourceData (quarterly)'!$A$2:$Z$327,25, FALSE),0)</f>
        <v>2293074</v>
      </c>
      <c r="AA53" s="18">
        <f>IFERROR(VLOOKUP($B53,'[9]SourceData (quarterly)'!$A$2:$Z$327,26, FALSE),0)</f>
        <v>5154390</v>
      </c>
      <c r="AB53" s="18">
        <f>IFERROR(VLOOKUP($B53,'[9]SourceData (quarterly)'!$A$2:$AZ$327,27, FALSE),0)</f>
        <v>3258077</v>
      </c>
      <c r="AC53" s="18">
        <f>IFERROR(VLOOKUP($B53,'[9]SourceData (quarterly)'!$A$2:$AZ$327,28, FALSE),0)</f>
        <v>34314908</v>
      </c>
    </row>
    <row r="54" spans="2:29" x14ac:dyDescent="0.2">
      <c r="B54" s="17" t="s">
        <v>421</v>
      </c>
      <c r="C54" s="17" t="s">
        <v>647</v>
      </c>
      <c r="D54" s="18">
        <f>IFERROR(VLOOKUP($B54,'[9]SourceData (quarterly)'!$A$2:$Z$327,3, FALSE),0)</f>
        <v>9</v>
      </c>
      <c r="E54" s="18">
        <f>IFERROR(VLOOKUP($B54,'[9]SourceData (quarterly)'!$A$2:$Z$327,4, FALSE),0)</f>
        <v>17</v>
      </c>
      <c r="F54" s="18">
        <f>IFERROR(VLOOKUP($B54,'[9]SourceData (quarterly)'!$A$2:$Z$327,5, FALSE),0)</f>
        <v>34</v>
      </c>
      <c r="G54" s="18">
        <f>IFERROR(VLOOKUP($B54,'[9]SourceData (quarterly)'!$A$2:$Z$327,6, FALSE),0)</f>
        <v>25</v>
      </c>
      <c r="H54" s="18">
        <f>IFERROR(VLOOKUP($B54,'[9]SourceData (quarterly)'!$A$2:$Z$327,7, FALSE),0)</f>
        <v>36</v>
      </c>
      <c r="I54" s="18">
        <f>IFERROR(VLOOKUP($B54,'[9]SourceData (quarterly)'!$A$2:$Z$327,8, FALSE),0)</f>
        <v>57</v>
      </c>
      <c r="J54" s="18">
        <f>IFERROR(VLOOKUP($B54,'[9]SourceData (quarterly)'!$A$2:$Z$327,9, FALSE),0)</f>
        <v>46</v>
      </c>
      <c r="K54" s="18">
        <f>IFERROR(VLOOKUP($B54,'[9]SourceData (quarterly)'!$A$2:$Z$327,10, FALSE),0)</f>
        <v>24</v>
      </c>
      <c r="L54" s="18">
        <f>IFERROR(VLOOKUP($B54,'[9]SourceData (quarterly)'!$A$2:$Z$327,11, FALSE),0)</f>
        <v>48</v>
      </c>
      <c r="M54" s="18">
        <f>IFERROR(VLOOKUP($B54,'[9]SourceData (quarterly)'!$A$2:$Z$327,12, FALSE),0)</f>
        <v>17</v>
      </c>
      <c r="N54" s="18">
        <f>IFERROR(VLOOKUP($B54,'[9]SourceData (quarterly)'!$A$2:$Z$327,13, FALSE),0)</f>
        <v>28</v>
      </c>
      <c r="O54" s="18">
        <f>IFERROR(VLOOKUP($B54,'[9]SourceData (quarterly)'!$A$2:$Z$327,14, FALSE),0)</f>
        <v>23</v>
      </c>
      <c r="P54" s="18">
        <f>IFERROR(VLOOKUP($B54,'[9]SourceData (quarterly)'!$A$2:$Z$327,15, FALSE),0)</f>
        <v>364</v>
      </c>
      <c r="Q54" s="18">
        <f>IFERROR(VLOOKUP($B54,'[9]SourceData (quarterly)'!$A$2:$Z$327,16, FALSE),0)</f>
        <v>336290</v>
      </c>
      <c r="R54" s="18">
        <f>IFERROR(VLOOKUP($B54,'[9]SourceData (quarterly)'!$A$2:$Z$327,17, FALSE),0)</f>
        <v>597507</v>
      </c>
      <c r="S54" s="18">
        <f>IFERROR(VLOOKUP($B54,'[9]SourceData (quarterly)'!$A$2:$Z$327,18, FALSE),0)</f>
        <v>1370160</v>
      </c>
      <c r="T54" s="18">
        <f>IFERROR(VLOOKUP($B54,'[9]SourceData (quarterly)'!$A$2:$Z$327,19, FALSE),0)</f>
        <v>987935</v>
      </c>
      <c r="U54" s="18">
        <f>IFERROR(VLOOKUP($B54,'[9]SourceData (quarterly)'!$A$2:$Z$327,20, FALSE),0)</f>
        <v>1264700</v>
      </c>
      <c r="V54" s="18">
        <f>IFERROR(VLOOKUP($B54,'[9]SourceData (quarterly)'!$A$2:$Z$327,21, FALSE),0)</f>
        <v>2181887</v>
      </c>
      <c r="W54" s="18">
        <f>IFERROR(VLOOKUP($B54,'[9]SourceData (quarterly)'!$A$2:$Z$327,22, FALSE),0)</f>
        <v>1949919</v>
      </c>
      <c r="X54" s="18">
        <f>IFERROR(VLOOKUP($B54,'[9]SourceData (quarterly)'!$A$2:$Z$327,23, FALSE),0)</f>
        <v>982690</v>
      </c>
      <c r="Y54" s="18">
        <f>IFERROR(VLOOKUP($B54,'[9]SourceData (quarterly)'!$A$2:$Z$327,24, FALSE),0)</f>
        <v>1953998</v>
      </c>
      <c r="Z54" s="18">
        <f>IFERROR(VLOOKUP($B54,'[9]SourceData (quarterly)'!$A$2:$Z$327,25, FALSE),0)</f>
        <v>740890</v>
      </c>
      <c r="AA54" s="18">
        <f>IFERROR(VLOOKUP($B54,'[9]SourceData (quarterly)'!$A$2:$Z$327,26, FALSE),0)</f>
        <v>1288911</v>
      </c>
      <c r="AB54" s="18">
        <f>IFERROR(VLOOKUP($B54,'[9]SourceData (quarterly)'!$A$2:$AZ$327,27, FALSE),0)</f>
        <v>1001900</v>
      </c>
      <c r="AC54" s="18">
        <f>IFERROR(VLOOKUP($B54,'[9]SourceData (quarterly)'!$A$2:$AZ$327,28, FALSE),0)</f>
        <v>14656787</v>
      </c>
    </row>
    <row r="55" spans="2:29" x14ac:dyDescent="0.2">
      <c r="B55" s="41" t="s">
        <v>263</v>
      </c>
      <c r="C55" s="41" t="s">
        <v>637</v>
      </c>
      <c r="D55" s="18">
        <f>IFERROR(VLOOKUP($B55,'[9]SourceData (quarterly)'!$A$2:$Z$327,3, FALSE),0)</f>
        <v>3</v>
      </c>
      <c r="E55" s="18">
        <f>IFERROR(VLOOKUP($B55,'[9]SourceData (quarterly)'!$A$2:$Z$327,4, FALSE),0)</f>
        <v>3</v>
      </c>
      <c r="F55" s="18">
        <f>IFERROR(VLOOKUP($B55,'[9]SourceData (quarterly)'!$A$2:$Z$327,5, FALSE),0)</f>
        <v>4</v>
      </c>
      <c r="G55" s="18">
        <f>IFERROR(VLOOKUP($B55,'[9]SourceData (quarterly)'!$A$2:$Z$327,6, FALSE),0)</f>
        <v>1</v>
      </c>
      <c r="H55" s="18">
        <f>IFERROR(VLOOKUP($B55,'[9]SourceData (quarterly)'!$A$2:$Z$327,7, FALSE),0)</f>
        <v>5</v>
      </c>
      <c r="I55" s="18">
        <f>IFERROR(VLOOKUP($B55,'[9]SourceData (quarterly)'!$A$2:$Z$327,8, FALSE),0)</f>
        <v>0</v>
      </c>
      <c r="J55" s="18">
        <f>IFERROR(VLOOKUP($B55,'[9]SourceData (quarterly)'!$A$2:$Z$327,9, FALSE),0)</f>
        <v>1</v>
      </c>
      <c r="K55" s="18">
        <f>IFERROR(VLOOKUP($B55,'[9]SourceData (quarterly)'!$A$2:$Z$327,10, FALSE),0)</f>
        <v>1</v>
      </c>
      <c r="L55" s="18">
        <f>IFERROR(VLOOKUP($B55,'[9]SourceData (quarterly)'!$A$2:$Z$327,11, FALSE),0)</f>
        <v>2</v>
      </c>
      <c r="M55" s="18">
        <f>IFERROR(VLOOKUP($B55,'[9]SourceData (quarterly)'!$A$2:$Z$327,12, FALSE),0)</f>
        <v>0</v>
      </c>
      <c r="N55" s="18">
        <f>IFERROR(VLOOKUP($B55,'[9]SourceData (quarterly)'!$A$2:$Z$327,13, FALSE),0)</f>
        <v>0</v>
      </c>
      <c r="O55" s="18">
        <f>IFERROR(VLOOKUP($B55,'[9]SourceData (quarterly)'!$A$2:$Z$327,14, FALSE),0)</f>
        <v>9</v>
      </c>
      <c r="P55" s="18">
        <f>IFERROR(VLOOKUP($B55,'[9]SourceData (quarterly)'!$A$2:$Z$327,15, FALSE),0)</f>
        <v>29</v>
      </c>
      <c r="Q55" s="18">
        <f>IFERROR(VLOOKUP($B55,'[9]SourceData (quarterly)'!$A$2:$Z$327,16, FALSE),0)</f>
        <v>105999</v>
      </c>
      <c r="R55" s="18">
        <f>IFERROR(VLOOKUP($B55,'[9]SourceData (quarterly)'!$A$2:$Z$327,17, FALSE),0)</f>
        <v>92000</v>
      </c>
      <c r="S55" s="18">
        <f>IFERROR(VLOOKUP($B55,'[9]SourceData (quarterly)'!$A$2:$Z$327,18, FALSE),0)</f>
        <v>183390</v>
      </c>
      <c r="T55" s="18">
        <f>IFERROR(VLOOKUP($B55,'[9]SourceData (quarterly)'!$A$2:$Z$327,19, FALSE),0)</f>
        <v>73000</v>
      </c>
      <c r="U55" s="18">
        <f>IFERROR(VLOOKUP($B55,'[9]SourceData (quarterly)'!$A$2:$Z$327,20, FALSE),0)</f>
        <v>308400</v>
      </c>
      <c r="V55" s="18">
        <f>IFERROR(VLOOKUP($B55,'[9]SourceData (quarterly)'!$A$2:$Z$327,21, FALSE),0)</f>
        <v>0</v>
      </c>
      <c r="W55" s="18">
        <f>IFERROR(VLOOKUP($B55,'[9]SourceData (quarterly)'!$A$2:$Z$327,22, FALSE),0)</f>
        <v>41750</v>
      </c>
      <c r="X55" s="18">
        <f>IFERROR(VLOOKUP($B55,'[9]SourceData (quarterly)'!$A$2:$Z$327,23, FALSE),0)</f>
        <v>43000</v>
      </c>
      <c r="Y55" s="18">
        <f>IFERROR(VLOOKUP($B55,'[9]SourceData (quarterly)'!$A$2:$Z$327,24, FALSE),0)</f>
        <v>125750</v>
      </c>
      <c r="Z55" s="18">
        <f>IFERROR(VLOOKUP($B55,'[9]SourceData (quarterly)'!$A$2:$Z$327,25, FALSE),0)</f>
        <v>0</v>
      </c>
      <c r="AA55" s="18">
        <f>IFERROR(VLOOKUP($B55,'[9]SourceData (quarterly)'!$A$2:$Z$327,26, FALSE),0)</f>
        <v>0</v>
      </c>
      <c r="AB55" s="18">
        <f>IFERROR(VLOOKUP($B55,'[9]SourceData (quarterly)'!$A$2:$AZ$327,27, FALSE),0)</f>
        <v>422100</v>
      </c>
      <c r="AC55" s="18">
        <f>IFERROR(VLOOKUP($B55,'[9]SourceData (quarterly)'!$A$2:$AZ$327,28, FALSE),0)</f>
        <v>1395389</v>
      </c>
    </row>
    <row r="56" spans="2:29" x14ac:dyDescent="0.2">
      <c r="B56" s="17" t="s">
        <v>7</v>
      </c>
      <c r="C56" s="17" t="s">
        <v>613</v>
      </c>
      <c r="D56" s="18">
        <f>IFERROR(VLOOKUP($B56,'[9]SourceData (quarterly)'!$A$2:$Z$327,3, FALSE),0)</f>
        <v>23</v>
      </c>
      <c r="E56" s="18">
        <f>IFERROR(VLOOKUP($B56,'[9]SourceData (quarterly)'!$A$2:$Z$327,4, FALSE),0)</f>
        <v>38</v>
      </c>
      <c r="F56" s="18">
        <f>IFERROR(VLOOKUP($B56,'[9]SourceData (quarterly)'!$A$2:$Z$327,5, FALSE),0)</f>
        <v>87</v>
      </c>
      <c r="G56" s="18">
        <f>IFERROR(VLOOKUP($B56,'[9]SourceData (quarterly)'!$A$2:$Z$327,6, FALSE),0)</f>
        <v>44</v>
      </c>
      <c r="H56" s="18">
        <f>IFERROR(VLOOKUP($B56,'[9]SourceData (quarterly)'!$A$2:$Z$327,7, FALSE),0)</f>
        <v>69</v>
      </c>
      <c r="I56" s="18">
        <f>IFERROR(VLOOKUP($B56,'[9]SourceData (quarterly)'!$A$2:$Z$327,8, FALSE),0)</f>
        <v>58</v>
      </c>
      <c r="J56" s="18">
        <f>IFERROR(VLOOKUP($B56,'[9]SourceData (quarterly)'!$A$2:$Z$327,9, FALSE),0)</f>
        <v>68</v>
      </c>
      <c r="K56" s="18">
        <f>IFERROR(VLOOKUP($B56,'[9]SourceData (quarterly)'!$A$2:$Z$327,10, FALSE),0)</f>
        <v>28</v>
      </c>
      <c r="L56" s="18">
        <f>IFERROR(VLOOKUP($B56,'[9]SourceData (quarterly)'!$A$2:$Z$327,11, FALSE),0)</f>
        <v>72</v>
      </c>
      <c r="M56" s="18">
        <f>IFERROR(VLOOKUP($B56,'[9]SourceData (quarterly)'!$A$2:$Z$327,12, FALSE),0)</f>
        <v>43</v>
      </c>
      <c r="N56" s="18">
        <f>IFERROR(VLOOKUP($B56,'[9]SourceData (quarterly)'!$A$2:$Z$327,13, FALSE),0)</f>
        <v>78</v>
      </c>
      <c r="O56" s="18">
        <f>IFERROR(VLOOKUP($B56,'[9]SourceData (quarterly)'!$A$2:$Z$327,14, FALSE),0)</f>
        <v>38</v>
      </c>
      <c r="P56" s="18">
        <f>IFERROR(VLOOKUP($B56,'[9]SourceData (quarterly)'!$A$2:$Z$327,15, FALSE),0)</f>
        <v>646</v>
      </c>
      <c r="Q56" s="18">
        <f>IFERROR(VLOOKUP($B56,'[9]SourceData (quarterly)'!$A$2:$Z$327,16, FALSE),0)</f>
        <v>694102</v>
      </c>
      <c r="R56" s="18">
        <f>IFERROR(VLOOKUP($B56,'[9]SourceData (quarterly)'!$A$2:$Z$327,17, FALSE),0)</f>
        <v>1028347</v>
      </c>
      <c r="S56" s="18">
        <f>IFERROR(VLOOKUP($B56,'[9]SourceData (quarterly)'!$A$2:$Z$327,18, FALSE),0)</f>
        <v>2839598</v>
      </c>
      <c r="T56" s="18">
        <f>IFERROR(VLOOKUP($B56,'[9]SourceData (quarterly)'!$A$2:$Z$327,19, FALSE),0)</f>
        <v>1148000</v>
      </c>
      <c r="U56" s="18">
        <f>IFERROR(VLOOKUP($B56,'[9]SourceData (quarterly)'!$A$2:$Z$327,20, FALSE),0)</f>
        <v>2199004</v>
      </c>
      <c r="V56" s="18">
        <f>IFERROR(VLOOKUP($B56,'[9]SourceData (quarterly)'!$A$2:$Z$327,21, FALSE),0)</f>
        <v>1730293</v>
      </c>
      <c r="W56" s="18">
        <f>IFERROR(VLOOKUP($B56,'[9]SourceData (quarterly)'!$A$2:$Z$327,22, FALSE),0)</f>
        <v>2010663</v>
      </c>
      <c r="X56" s="18">
        <f>IFERROR(VLOOKUP($B56,'[9]SourceData (quarterly)'!$A$2:$Z$327,23, FALSE),0)</f>
        <v>813530</v>
      </c>
      <c r="Y56" s="18">
        <f>IFERROR(VLOOKUP($B56,'[9]SourceData (quarterly)'!$A$2:$Z$327,24, FALSE),0)</f>
        <v>2177082</v>
      </c>
      <c r="Z56" s="18">
        <f>IFERROR(VLOOKUP($B56,'[9]SourceData (quarterly)'!$A$2:$Z$327,25, FALSE),0)</f>
        <v>1410363</v>
      </c>
      <c r="AA56" s="18">
        <f>IFERROR(VLOOKUP($B56,'[9]SourceData (quarterly)'!$A$2:$Z$327,26, FALSE),0)</f>
        <v>2510792</v>
      </c>
      <c r="AB56" s="18">
        <f>IFERROR(VLOOKUP($B56,'[9]SourceData (quarterly)'!$A$2:$AZ$327,27, FALSE),0)</f>
        <v>1201157</v>
      </c>
      <c r="AC56" s="18">
        <f>IFERROR(VLOOKUP($B56,'[9]SourceData (quarterly)'!$A$2:$AZ$327,28, FALSE),0)</f>
        <v>19762931</v>
      </c>
    </row>
    <row r="57" spans="2:29" x14ac:dyDescent="0.2">
      <c r="B57" s="41" t="s">
        <v>205</v>
      </c>
      <c r="C57" s="41" t="s">
        <v>631</v>
      </c>
      <c r="D57" s="18">
        <f>IFERROR(VLOOKUP($B57,'[9]SourceData (quarterly)'!$A$2:$Z$327,3, FALSE),0)</f>
        <v>9</v>
      </c>
      <c r="E57" s="18">
        <f>IFERROR(VLOOKUP($B57,'[9]SourceData (quarterly)'!$A$2:$Z$327,4, FALSE),0)</f>
        <v>19</v>
      </c>
      <c r="F57" s="18">
        <f>IFERROR(VLOOKUP($B57,'[9]SourceData (quarterly)'!$A$2:$Z$327,5, FALSE),0)</f>
        <v>51</v>
      </c>
      <c r="G57" s="18">
        <f>IFERROR(VLOOKUP($B57,'[9]SourceData (quarterly)'!$A$2:$Z$327,6, FALSE),0)</f>
        <v>37</v>
      </c>
      <c r="H57" s="18">
        <f>IFERROR(VLOOKUP($B57,'[9]SourceData (quarterly)'!$A$2:$Z$327,7, FALSE),0)</f>
        <v>49</v>
      </c>
      <c r="I57" s="18">
        <f>IFERROR(VLOOKUP($B57,'[9]SourceData (quarterly)'!$A$2:$Z$327,8, FALSE),0)</f>
        <v>22</v>
      </c>
      <c r="J57" s="18">
        <f>IFERROR(VLOOKUP($B57,'[9]SourceData (quarterly)'!$A$2:$Z$327,9, FALSE),0)</f>
        <v>35</v>
      </c>
      <c r="K57" s="18">
        <f>IFERROR(VLOOKUP($B57,'[9]SourceData (quarterly)'!$A$2:$Z$327,10, FALSE),0)</f>
        <v>14</v>
      </c>
      <c r="L57" s="18">
        <f>IFERROR(VLOOKUP($B57,'[9]SourceData (quarterly)'!$A$2:$Z$327,11, FALSE),0)</f>
        <v>46</v>
      </c>
      <c r="M57" s="18">
        <f>IFERROR(VLOOKUP($B57,'[9]SourceData (quarterly)'!$A$2:$Z$327,12, FALSE),0)</f>
        <v>39</v>
      </c>
      <c r="N57" s="18">
        <f>IFERROR(VLOOKUP($B57,'[9]SourceData (quarterly)'!$A$2:$Z$327,13, FALSE),0)</f>
        <v>49</v>
      </c>
      <c r="O57" s="18">
        <f>IFERROR(VLOOKUP($B57,'[9]SourceData (quarterly)'!$A$2:$Z$327,14, FALSE),0)</f>
        <v>27</v>
      </c>
      <c r="P57" s="18">
        <f>IFERROR(VLOOKUP($B57,'[9]SourceData (quarterly)'!$A$2:$Z$327,15, FALSE),0)</f>
        <v>397</v>
      </c>
      <c r="Q57" s="18">
        <f>IFERROR(VLOOKUP($B57,'[9]SourceData (quarterly)'!$A$2:$Z$327,16, FALSE),0)</f>
        <v>227258</v>
      </c>
      <c r="R57" s="18">
        <f>IFERROR(VLOOKUP($B57,'[9]SourceData (quarterly)'!$A$2:$Z$327,17, FALSE),0)</f>
        <v>469947</v>
      </c>
      <c r="S57" s="18">
        <f>IFERROR(VLOOKUP($B57,'[9]SourceData (quarterly)'!$A$2:$Z$327,18, FALSE),0)</f>
        <v>1471520</v>
      </c>
      <c r="T57" s="18">
        <f>IFERROR(VLOOKUP($B57,'[9]SourceData (quarterly)'!$A$2:$Z$327,19, FALSE),0)</f>
        <v>1181316</v>
      </c>
      <c r="U57" s="18">
        <f>IFERROR(VLOOKUP($B57,'[9]SourceData (quarterly)'!$A$2:$Z$327,20, FALSE),0)</f>
        <v>1234771</v>
      </c>
      <c r="V57" s="18">
        <f>IFERROR(VLOOKUP($B57,'[9]SourceData (quarterly)'!$A$2:$Z$327,21, FALSE),0)</f>
        <v>569653</v>
      </c>
      <c r="W57" s="18">
        <f>IFERROR(VLOOKUP($B57,'[9]SourceData (quarterly)'!$A$2:$Z$327,22, FALSE),0)</f>
        <v>1017459</v>
      </c>
      <c r="X57" s="18">
        <f>IFERROR(VLOOKUP($B57,'[9]SourceData (quarterly)'!$A$2:$Z$327,23, FALSE),0)</f>
        <v>456994</v>
      </c>
      <c r="Y57" s="18">
        <f>IFERROR(VLOOKUP($B57,'[9]SourceData (quarterly)'!$A$2:$Z$327,24, FALSE),0)</f>
        <v>1410873</v>
      </c>
      <c r="Z57" s="18">
        <f>IFERROR(VLOOKUP($B57,'[9]SourceData (quarterly)'!$A$2:$Z$327,25, FALSE),0)</f>
        <v>1247094</v>
      </c>
      <c r="AA57" s="18">
        <f>IFERROR(VLOOKUP($B57,'[9]SourceData (quarterly)'!$A$2:$Z$327,26, FALSE),0)</f>
        <v>1486299</v>
      </c>
      <c r="AB57" s="18">
        <f>IFERROR(VLOOKUP($B57,'[9]SourceData (quarterly)'!$A$2:$AZ$327,27, FALSE),0)</f>
        <v>850207</v>
      </c>
      <c r="AC57" s="18">
        <f>IFERROR(VLOOKUP($B57,'[9]SourceData (quarterly)'!$A$2:$AZ$327,28, FALSE),0)</f>
        <v>11623391</v>
      </c>
    </row>
    <row r="58" spans="2:29" x14ac:dyDescent="0.2">
      <c r="B58" s="17" t="s">
        <v>544</v>
      </c>
      <c r="C58" s="17" t="s">
        <v>660</v>
      </c>
      <c r="D58" s="18">
        <f>IFERROR(VLOOKUP($B58,'[9]SourceData (quarterly)'!$A$2:$Z$327,3, FALSE),0)</f>
        <v>19</v>
      </c>
      <c r="E58" s="18">
        <f>IFERROR(VLOOKUP($B58,'[9]SourceData (quarterly)'!$A$2:$Z$327,4, FALSE),0)</f>
        <v>29</v>
      </c>
      <c r="F58" s="18">
        <f>IFERROR(VLOOKUP($B58,'[9]SourceData (quarterly)'!$A$2:$Z$327,5, FALSE),0)</f>
        <v>87</v>
      </c>
      <c r="G58" s="18">
        <f>IFERROR(VLOOKUP($B58,'[9]SourceData (quarterly)'!$A$2:$Z$327,6, FALSE),0)</f>
        <v>50</v>
      </c>
      <c r="H58" s="18">
        <f>IFERROR(VLOOKUP($B58,'[9]SourceData (quarterly)'!$A$2:$Z$327,7, FALSE),0)</f>
        <v>71</v>
      </c>
      <c r="I58" s="18">
        <f>IFERROR(VLOOKUP($B58,'[9]SourceData (quarterly)'!$A$2:$Z$327,8, FALSE),0)</f>
        <v>30</v>
      </c>
      <c r="J58" s="18">
        <f>IFERROR(VLOOKUP($B58,'[9]SourceData (quarterly)'!$A$2:$Z$327,9, FALSE),0)</f>
        <v>45</v>
      </c>
      <c r="K58" s="18">
        <f>IFERROR(VLOOKUP($B58,'[9]SourceData (quarterly)'!$A$2:$Z$327,10, FALSE),0)</f>
        <v>16</v>
      </c>
      <c r="L58" s="18">
        <f>IFERROR(VLOOKUP($B58,'[9]SourceData (quarterly)'!$A$2:$Z$327,11, FALSE),0)</f>
        <v>88</v>
      </c>
      <c r="M58" s="18">
        <f>IFERROR(VLOOKUP($B58,'[9]SourceData (quarterly)'!$A$2:$Z$327,12, FALSE),0)</f>
        <v>68</v>
      </c>
      <c r="N58" s="18">
        <f>IFERROR(VLOOKUP($B58,'[9]SourceData (quarterly)'!$A$2:$Z$327,13, FALSE),0)</f>
        <v>91</v>
      </c>
      <c r="O58" s="18">
        <f>IFERROR(VLOOKUP($B58,'[9]SourceData (quarterly)'!$A$2:$Z$327,14, FALSE),0)</f>
        <v>61</v>
      </c>
      <c r="P58" s="18">
        <f>IFERROR(VLOOKUP($B58,'[9]SourceData (quarterly)'!$A$2:$Z$327,15, FALSE),0)</f>
        <v>655</v>
      </c>
      <c r="Q58" s="18">
        <f>IFERROR(VLOOKUP($B58,'[9]SourceData (quarterly)'!$A$2:$Z$327,16, FALSE),0)</f>
        <v>656787</v>
      </c>
      <c r="R58" s="18">
        <f>IFERROR(VLOOKUP($B58,'[9]SourceData (quarterly)'!$A$2:$Z$327,17, FALSE),0)</f>
        <v>1058116</v>
      </c>
      <c r="S58" s="18">
        <f>IFERROR(VLOOKUP($B58,'[9]SourceData (quarterly)'!$A$2:$Z$327,18, FALSE),0)</f>
        <v>3073226</v>
      </c>
      <c r="T58" s="18">
        <f>IFERROR(VLOOKUP($B58,'[9]SourceData (quarterly)'!$A$2:$Z$327,19, FALSE),0)</f>
        <v>1675454</v>
      </c>
      <c r="U58" s="18">
        <f>IFERROR(VLOOKUP($B58,'[9]SourceData (quarterly)'!$A$2:$Z$327,20, FALSE),0)</f>
        <v>2804144</v>
      </c>
      <c r="V58" s="18">
        <f>IFERROR(VLOOKUP($B58,'[9]SourceData (quarterly)'!$A$2:$Z$327,21, FALSE),0)</f>
        <v>1119742</v>
      </c>
      <c r="W58" s="18">
        <f>IFERROR(VLOOKUP($B58,'[9]SourceData (quarterly)'!$A$2:$Z$327,22, FALSE),0)</f>
        <v>1784427</v>
      </c>
      <c r="X58" s="18">
        <f>IFERROR(VLOOKUP($B58,'[9]SourceData (quarterly)'!$A$2:$Z$327,23, FALSE),0)</f>
        <v>644546</v>
      </c>
      <c r="Y58" s="18">
        <f>IFERROR(VLOOKUP($B58,'[9]SourceData (quarterly)'!$A$2:$Z$327,24, FALSE),0)</f>
        <v>4173906</v>
      </c>
      <c r="Z58" s="18">
        <f>IFERROR(VLOOKUP($B58,'[9]SourceData (quarterly)'!$A$2:$Z$327,25, FALSE),0)</f>
        <v>3166165</v>
      </c>
      <c r="AA58" s="18">
        <f>IFERROR(VLOOKUP($B58,'[9]SourceData (quarterly)'!$A$2:$Z$327,26, FALSE),0)</f>
        <v>4739754</v>
      </c>
      <c r="AB58" s="18">
        <f>IFERROR(VLOOKUP($B58,'[9]SourceData (quarterly)'!$A$2:$AZ$327,27, FALSE),0)</f>
        <v>3250342</v>
      </c>
      <c r="AC58" s="18">
        <f>IFERROR(VLOOKUP($B58,'[9]SourceData (quarterly)'!$A$2:$AZ$327,28, FALSE),0)</f>
        <v>28146609</v>
      </c>
    </row>
    <row r="59" spans="2:29" x14ac:dyDescent="0.2">
      <c r="B59" s="41" t="s">
        <v>206</v>
      </c>
      <c r="C59" s="41" t="s">
        <v>632</v>
      </c>
      <c r="D59" s="18">
        <f>IFERROR(VLOOKUP($B59,'[9]SourceData (quarterly)'!$A$2:$Z$327,3, FALSE),0)</f>
        <v>21</v>
      </c>
      <c r="E59" s="18">
        <f>IFERROR(VLOOKUP($B59,'[9]SourceData (quarterly)'!$A$2:$Z$327,4, FALSE),0)</f>
        <v>34</v>
      </c>
      <c r="F59" s="18">
        <f>IFERROR(VLOOKUP($B59,'[9]SourceData (quarterly)'!$A$2:$Z$327,5, FALSE),0)</f>
        <v>78</v>
      </c>
      <c r="G59" s="18">
        <f>IFERROR(VLOOKUP($B59,'[9]SourceData (quarterly)'!$A$2:$Z$327,6, FALSE),0)</f>
        <v>67</v>
      </c>
      <c r="H59" s="18">
        <f>IFERROR(VLOOKUP($B59,'[9]SourceData (quarterly)'!$A$2:$Z$327,7, FALSE),0)</f>
        <v>78</v>
      </c>
      <c r="I59" s="18">
        <f>IFERROR(VLOOKUP($B59,'[9]SourceData (quarterly)'!$A$2:$Z$327,8, FALSE),0)</f>
        <v>66</v>
      </c>
      <c r="J59" s="18">
        <f>IFERROR(VLOOKUP($B59,'[9]SourceData (quarterly)'!$A$2:$Z$327,9, FALSE),0)</f>
        <v>83</v>
      </c>
      <c r="K59" s="18">
        <f>IFERROR(VLOOKUP($B59,'[9]SourceData (quarterly)'!$A$2:$Z$327,10, FALSE),0)</f>
        <v>68</v>
      </c>
      <c r="L59" s="18">
        <f>IFERROR(VLOOKUP($B59,'[9]SourceData (quarterly)'!$A$2:$Z$327,11, FALSE),0)</f>
        <v>74</v>
      </c>
      <c r="M59" s="18">
        <f>IFERROR(VLOOKUP($B59,'[9]SourceData (quarterly)'!$A$2:$Z$327,12, FALSE),0)</f>
        <v>87</v>
      </c>
      <c r="N59" s="18">
        <f>IFERROR(VLOOKUP($B59,'[9]SourceData (quarterly)'!$A$2:$Z$327,13, FALSE),0)</f>
        <v>94</v>
      </c>
      <c r="O59" s="18">
        <f>IFERROR(VLOOKUP($B59,'[9]SourceData (quarterly)'!$A$2:$Z$327,14, FALSE),0)</f>
        <v>84</v>
      </c>
      <c r="P59" s="18">
        <f>IFERROR(VLOOKUP($B59,'[9]SourceData (quarterly)'!$A$2:$Z$327,15, FALSE),0)</f>
        <v>834</v>
      </c>
      <c r="Q59" s="18">
        <f>IFERROR(VLOOKUP($B59,'[9]SourceData (quarterly)'!$A$2:$Z$327,16, FALSE),0)</f>
        <v>718854</v>
      </c>
      <c r="R59" s="18">
        <f>IFERROR(VLOOKUP($B59,'[9]SourceData (quarterly)'!$A$2:$Z$327,17, FALSE),0)</f>
        <v>1227367</v>
      </c>
      <c r="S59" s="18">
        <f>IFERROR(VLOOKUP($B59,'[9]SourceData (quarterly)'!$A$2:$Z$327,18, FALSE),0)</f>
        <v>2468852</v>
      </c>
      <c r="T59" s="18">
        <f>IFERROR(VLOOKUP($B59,'[9]SourceData (quarterly)'!$A$2:$Z$327,19, FALSE),0)</f>
        <v>2326459</v>
      </c>
      <c r="U59" s="18">
        <f>IFERROR(VLOOKUP($B59,'[9]SourceData (quarterly)'!$A$2:$Z$327,20, FALSE),0)</f>
        <v>2566075</v>
      </c>
      <c r="V59" s="18">
        <f>IFERROR(VLOOKUP($B59,'[9]SourceData (quarterly)'!$A$2:$Z$327,21, FALSE),0)</f>
        <v>2296759</v>
      </c>
      <c r="W59" s="18">
        <f>IFERROR(VLOOKUP($B59,'[9]SourceData (quarterly)'!$A$2:$Z$327,22, FALSE),0)</f>
        <v>2830628</v>
      </c>
      <c r="X59" s="18">
        <f>IFERROR(VLOOKUP($B59,'[9]SourceData (quarterly)'!$A$2:$Z$327,23, FALSE),0)</f>
        <v>2486172</v>
      </c>
      <c r="Y59" s="18">
        <f>IFERROR(VLOOKUP($B59,'[9]SourceData (quarterly)'!$A$2:$Z$327,24, FALSE),0)</f>
        <v>2654767</v>
      </c>
      <c r="Z59" s="18">
        <f>IFERROR(VLOOKUP($B59,'[9]SourceData (quarterly)'!$A$2:$Z$327,25, FALSE),0)</f>
        <v>3095871</v>
      </c>
      <c r="AA59" s="18">
        <f>IFERROR(VLOOKUP($B59,'[9]SourceData (quarterly)'!$A$2:$Z$327,26, FALSE),0)</f>
        <v>3417790</v>
      </c>
      <c r="AB59" s="18">
        <f>IFERROR(VLOOKUP($B59,'[9]SourceData (quarterly)'!$A$2:$AZ$327,27, FALSE),0)</f>
        <v>3074928</v>
      </c>
      <c r="AC59" s="18">
        <f>IFERROR(VLOOKUP($B59,'[9]SourceData (quarterly)'!$A$2:$AZ$327,28, FALSE),0)</f>
        <v>29164522</v>
      </c>
    </row>
    <row r="60" spans="2:29" x14ac:dyDescent="0.2">
      <c r="B60" s="41" t="s">
        <v>264</v>
      </c>
      <c r="C60" s="41" t="s">
        <v>638</v>
      </c>
      <c r="D60" s="18">
        <f>IFERROR(VLOOKUP($B60,'[9]SourceData (quarterly)'!$A$2:$Z$327,3, FALSE),0)</f>
        <v>14</v>
      </c>
      <c r="E60" s="18">
        <f>IFERROR(VLOOKUP($B60,'[9]SourceData (quarterly)'!$A$2:$Z$327,4, FALSE),0)</f>
        <v>31</v>
      </c>
      <c r="F60" s="18">
        <f>IFERROR(VLOOKUP($B60,'[9]SourceData (quarterly)'!$A$2:$Z$327,5, FALSE),0)</f>
        <v>46</v>
      </c>
      <c r="G60" s="18">
        <f>IFERROR(VLOOKUP($B60,'[9]SourceData (quarterly)'!$A$2:$Z$327,6, FALSE),0)</f>
        <v>14</v>
      </c>
      <c r="H60" s="18">
        <f>IFERROR(VLOOKUP($B60,'[9]SourceData (quarterly)'!$A$2:$Z$327,7, FALSE),0)</f>
        <v>40</v>
      </c>
      <c r="I60" s="18">
        <f>IFERROR(VLOOKUP($B60,'[9]SourceData (quarterly)'!$A$2:$Z$327,8, FALSE),0)</f>
        <v>21</v>
      </c>
      <c r="J60" s="18">
        <f>IFERROR(VLOOKUP($B60,'[9]SourceData (quarterly)'!$A$2:$Z$327,9, FALSE),0)</f>
        <v>69</v>
      </c>
      <c r="K60" s="18">
        <f>IFERROR(VLOOKUP($B60,'[9]SourceData (quarterly)'!$A$2:$Z$327,10, FALSE),0)</f>
        <v>20</v>
      </c>
      <c r="L60" s="18">
        <f>IFERROR(VLOOKUP($B60,'[9]SourceData (quarterly)'!$A$2:$Z$327,11, FALSE),0)</f>
        <v>69</v>
      </c>
      <c r="M60" s="18">
        <f>IFERROR(VLOOKUP($B60,'[9]SourceData (quarterly)'!$A$2:$Z$327,12, FALSE),0)</f>
        <v>36</v>
      </c>
      <c r="N60" s="18">
        <f>IFERROR(VLOOKUP($B60,'[9]SourceData (quarterly)'!$A$2:$Z$327,13, FALSE),0)</f>
        <v>126</v>
      </c>
      <c r="O60" s="18">
        <f>IFERROR(VLOOKUP($B60,'[9]SourceData (quarterly)'!$A$2:$Z$327,14, FALSE),0)</f>
        <v>58</v>
      </c>
      <c r="P60" s="18">
        <f>IFERROR(VLOOKUP($B60,'[9]SourceData (quarterly)'!$A$2:$Z$327,15, FALSE),0)</f>
        <v>544</v>
      </c>
      <c r="Q60" s="18">
        <f>IFERROR(VLOOKUP($B60,'[9]SourceData (quarterly)'!$A$2:$Z$327,16, FALSE),0)</f>
        <v>420089</v>
      </c>
      <c r="R60" s="18">
        <f>IFERROR(VLOOKUP($B60,'[9]SourceData (quarterly)'!$A$2:$Z$327,17, FALSE),0)</f>
        <v>1047021</v>
      </c>
      <c r="S60" s="18">
        <f>IFERROR(VLOOKUP($B60,'[9]SourceData (quarterly)'!$A$2:$Z$327,18, FALSE),0)</f>
        <v>1725483</v>
      </c>
      <c r="T60" s="18">
        <f>IFERROR(VLOOKUP($B60,'[9]SourceData (quarterly)'!$A$2:$Z$327,19, FALSE),0)</f>
        <v>657368</v>
      </c>
      <c r="U60" s="18">
        <f>IFERROR(VLOOKUP($B60,'[9]SourceData (quarterly)'!$A$2:$Z$327,20, FALSE),0)</f>
        <v>1784787</v>
      </c>
      <c r="V60" s="18">
        <f>IFERROR(VLOOKUP($B60,'[9]SourceData (quarterly)'!$A$2:$Z$327,21, FALSE),0)</f>
        <v>994796</v>
      </c>
      <c r="W60" s="18">
        <f>IFERROR(VLOOKUP($B60,'[9]SourceData (quarterly)'!$A$2:$Z$327,22, FALSE),0)</f>
        <v>3058674</v>
      </c>
      <c r="X60" s="18">
        <f>IFERROR(VLOOKUP($B60,'[9]SourceData (quarterly)'!$A$2:$Z$327,23, FALSE),0)</f>
        <v>975785</v>
      </c>
      <c r="Y60" s="18">
        <f>IFERROR(VLOOKUP($B60,'[9]SourceData (quarterly)'!$A$2:$Z$327,24, FALSE),0)</f>
        <v>3481829</v>
      </c>
      <c r="Z60" s="18">
        <f>IFERROR(VLOOKUP($B60,'[9]SourceData (quarterly)'!$A$2:$Z$327,25, FALSE),0)</f>
        <v>1570274</v>
      </c>
      <c r="AA60" s="18">
        <f>IFERROR(VLOOKUP($B60,'[9]SourceData (quarterly)'!$A$2:$Z$327,26, FALSE),0)</f>
        <v>6182256</v>
      </c>
      <c r="AB60" s="18">
        <f>IFERROR(VLOOKUP($B60,'[9]SourceData (quarterly)'!$A$2:$AZ$327,27, FALSE),0)</f>
        <v>3195190</v>
      </c>
      <c r="AC60" s="18">
        <f>IFERROR(VLOOKUP($B60,'[9]SourceData (quarterly)'!$A$2:$AZ$327,28, FALSE),0)</f>
        <v>25093552</v>
      </c>
    </row>
    <row r="61" spans="2:29" x14ac:dyDescent="0.2">
      <c r="B61" s="17" t="s">
        <v>545</v>
      </c>
      <c r="C61" s="17" t="s">
        <v>661</v>
      </c>
      <c r="D61" s="18">
        <f>IFERROR(VLOOKUP($B61,'[9]SourceData (quarterly)'!$A$2:$Z$327,3, FALSE),0)</f>
        <v>7</v>
      </c>
      <c r="E61" s="18">
        <f>IFERROR(VLOOKUP($B61,'[9]SourceData (quarterly)'!$A$2:$Z$327,4, FALSE),0)</f>
        <v>12</v>
      </c>
      <c r="F61" s="18">
        <f>IFERROR(VLOOKUP($B61,'[9]SourceData (quarterly)'!$A$2:$Z$327,5, FALSE),0)</f>
        <v>15</v>
      </c>
      <c r="G61" s="18">
        <f>IFERROR(VLOOKUP($B61,'[9]SourceData (quarterly)'!$A$2:$Z$327,6, FALSE),0)</f>
        <v>5</v>
      </c>
      <c r="H61" s="18">
        <f>IFERROR(VLOOKUP($B61,'[9]SourceData (quarterly)'!$A$2:$Z$327,7, FALSE),0)</f>
        <v>4</v>
      </c>
      <c r="I61" s="18">
        <f>IFERROR(VLOOKUP($B61,'[9]SourceData (quarterly)'!$A$2:$Z$327,8, FALSE),0)</f>
        <v>2</v>
      </c>
      <c r="J61" s="18">
        <f>IFERROR(VLOOKUP($B61,'[9]SourceData (quarterly)'!$A$2:$Z$327,9, FALSE),0)</f>
        <v>10</v>
      </c>
      <c r="K61" s="18">
        <f>IFERROR(VLOOKUP($B61,'[9]SourceData (quarterly)'!$A$2:$Z$327,10, FALSE),0)</f>
        <v>0</v>
      </c>
      <c r="L61" s="18">
        <f>IFERROR(VLOOKUP($B61,'[9]SourceData (quarterly)'!$A$2:$Z$327,11, FALSE),0)</f>
        <v>12</v>
      </c>
      <c r="M61" s="18">
        <f>IFERROR(VLOOKUP($B61,'[9]SourceData (quarterly)'!$A$2:$Z$327,12, FALSE),0)</f>
        <v>7</v>
      </c>
      <c r="N61" s="18">
        <f>IFERROR(VLOOKUP($B61,'[9]SourceData (quarterly)'!$A$2:$Z$327,13, FALSE),0)</f>
        <v>16</v>
      </c>
      <c r="O61" s="18">
        <f>IFERROR(VLOOKUP($B61,'[9]SourceData (quarterly)'!$A$2:$Z$327,14, FALSE),0)</f>
        <v>6</v>
      </c>
      <c r="P61" s="18">
        <f>IFERROR(VLOOKUP($B61,'[9]SourceData (quarterly)'!$A$2:$Z$327,15, FALSE),0)</f>
        <v>96</v>
      </c>
      <c r="Q61" s="18">
        <f>IFERROR(VLOOKUP($B61,'[9]SourceData (quarterly)'!$A$2:$Z$327,16, FALSE),0)</f>
        <v>195558</v>
      </c>
      <c r="R61" s="18">
        <f>IFERROR(VLOOKUP($B61,'[9]SourceData (quarterly)'!$A$2:$Z$327,17, FALSE),0)</f>
        <v>362529</v>
      </c>
      <c r="S61" s="18">
        <f>IFERROR(VLOOKUP($B61,'[9]SourceData (quarterly)'!$A$2:$Z$327,18, FALSE),0)</f>
        <v>549115</v>
      </c>
      <c r="T61" s="18">
        <f>IFERROR(VLOOKUP($B61,'[9]SourceData (quarterly)'!$A$2:$Z$327,19, FALSE),0)</f>
        <v>205869</v>
      </c>
      <c r="U61" s="18">
        <f>IFERROR(VLOOKUP($B61,'[9]SourceData (quarterly)'!$A$2:$Z$327,20, FALSE),0)</f>
        <v>181598</v>
      </c>
      <c r="V61" s="18">
        <f>IFERROR(VLOOKUP($B61,'[9]SourceData (quarterly)'!$A$2:$Z$327,21, FALSE),0)</f>
        <v>76999</v>
      </c>
      <c r="W61" s="18">
        <f>IFERROR(VLOOKUP($B61,'[9]SourceData (quarterly)'!$A$2:$Z$327,22, FALSE),0)</f>
        <v>425504</v>
      </c>
      <c r="X61" s="18">
        <f>IFERROR(VLOOKUP($B61,'[9]SourceData (quarterly)'!$A$2:$Z$327,23, FALSE),0)</f>
        <v>0</v>
      </c>
      <c r="Y61" s="18">
        <f>IFERROR(VLOOKUP($B61,'[9]SourceData (quarterly)'!$A$2:$Z$327,24, FALSE),0)</f>
        <v>497659</v>
      </c>
      <c r="Z61" s="18">
        <f>IFERROR(VLOOKUP($B61,'[9]SourceData (quarterly)'!$A$2:$Z$327,25, FALSE),0)</f>
        <v>317189</v>
      </c>
      <c r="AA61" s="18">
        <f>IFERROR(VLOOKUP($B61,'[9]SourceData (quarterly)'!$A$2:$Z$327,26, FALSE),0)</f>
        <v>671396</v>
      </c>
      <c r="AB61" s="18">
        <f>IFERROR(VLOOKUP($B61,'[9]SourceData (quarterly)'!$A$2:$AZ$327,27, FALSE),0)</f>
        <v>288380</v>
      </c>
      <c r="AC61" s="18">
        <f>IFERROR(VLOOKUP($B61,'[9]SourceData (quarterly)'!$A$2:$AZ$327,28, FALSE),0)</f>
        <v>3771796</v>
      </c>
    </row>
    <row r="62" spans="2:29" x14ac:dyDescent="0.2">
      <c r="B62" s="41" t="s">
        <v>23</v>
      </c>
      <c r="C62" s="41" t="s">
        <v>619</v>
      </c>
      <c r="D62" s="18">
        <f>IFERROR(VLOOKUP($B62,'[9]SourceData (quarterly)'!$A$2:$Z$327,3, FALSE),0)</f>
        <v>18</v>
      </c>
      <c r="E62" s="18">
        <f>IFERROR(VLOOKUP($B62,'[9]SourceData (quarterly)'!$A$2:$Z$327,4, FALSE),0)</f>
        <v>18</v>
      </c>
      <c r="F62" s="18">
        <f>IFERROR(VLOOKUP($B62,'[9]SourceData (quarterly)'!$A$2:$Z$327,5, FALSE),0)</f>
        <v>45</v>
      </c>
      <c r="G62" s="18">
        <f>IFERROR(VLOOKUP($B62,'[9]SourceData (quarterly)'!$A$2:$Z$327,6, FALSE),0)</f>
        <v>23</v>
      </c>
      <c r="H62" s="18">
        <f>IFERROR(VLOOKUP($B62,'[9]SourceData (quarterly)'!$A$2:$Z$327,7, FALSE),0)</f>
        <v>54</v>
      </c>
      <c r="I62" s="18">
        <f>IFERROR(VLOOKUP($B62,'[9]SourceData (quarterly)'!$A$2:$Z$327,8, FALSE),0)</f>
        <v>26</v>
      </c>
      <c r="J62" s="18">
        <f>IFERROR(VLOOKUP($B62,'[9]SourceData (quarterly)'!$A$2:$Z$327,9, FALSE),0)</f>
        <v>46</v>
      </c>
      <c r="K62" s="18">
        <f>IFERROR(VLOOKUP($B62,'[9]SourceData (quarterly)'!$A$2:$Z$327,10, FALSE),0)</f>
        <v>41</v>
      </c>
      <c r="L62" s="18">
        <f>IFERROR(VLOOKUP($B62,'[9]SourceData (quarterly)'!$A$2:$Z$327,11, FALSE),0)</f>
        <v>65</v>
      </c>
      <c r="M62" s="18">
        <f>IFERROR(VLOOKUP($B62,'[9]SourceData (quarterly)'!$A$2:$Z$327,12, FALSE),0)</f>
        <v>28</v>
      </c>
      <c r="N62" s="18">
        <f>IFERROR(VLOOKUP($B62,'[9]SourceData (quarterly)'!$A$2:$Z$327,13, FALSE),0)</f>
        <v>55</v>
      </c>
      <c r="O62" s="18">
        <f>IFERROR(VLOOKUP($B62,'[9]SourceData (quarterly)'!$A$2:$Z$327,14, FALSE),0)</f>
        <v>38</v>
      </c>
      <c r="P62" s="18">
        <f>IFERROR(VLOOKUP($B62,'[9]SourceData (quarterly)'!$A$2:$Z$327,15, FALSE),0)</f>
        <v>457</v>
      </c>
      <c r="Q62" s="18">
        <f>IFERROR(VLOOKUP($B62,'[9]SourceData (quarterly)'!$A$2:$Z$327,16, FALSE),0)</f>
        <v>506940</v>
      </c>
      <c r="R62" s="18">
        <f>IFERROR(VLOOKUP($B62,'[9]SourceData (quarterly)'!$A$2:$Z$327,17, FALSE),0)</f>
        <v>715894</v>
      </c>
      <c r="S62" s="18">
        <f>IFERROR(VLOOKUP($B62,'[9]SourceData (quarterly)'!$A$2:$Z$327,18, FALSE),0)</f>
        <v>1493960</v>
      </c>
      <c r="T62" s="18">
        <f>IFERROR(VLOOKUP($B62,'[9]SourceData (quarterly)'!$A$2:$Z$327,19, FALSE),0)</f>
        <v>922414</v>
      </c>
      <c r="U62" s="18">
        <f>IFERROR(VLOOKUP($B62,'[9]SourceData (quarterly)'!$A$2:$Z$327,20, FALSE),0)</f>
        <v>1905955</v>
      </c>
      <c r="V62" s="18">
        <f>IFERROR(VLOOKUP($B62,'[9]SourceData (quarterly)'!$A$2:$Z$327,21, FALSE),0)</f>
        <v>1140692</v>
      </c>
      <c r="W62" s="18">
        <f>IFERROR(VLOOKUP($B62,'[9]SourceData (quarterly)'!$A$2:$Z$327,22, FALSE),0)</f>
        <v>1558989</v>
      </c>
      <c r="X62" s="18">
        <f>IFERROR(VLOOKUP($B62,'[9]SourceData (quarterly)'!$A$2:$Z$327,23, FALSE),0)</f>
        <v>1699716</v>
      </c>
      <c r="Y62" s="18">
        <f>IFERROR(VLOOKUP($B62,'[9]SourceData (quarterly)'!$A$2:$Z$327,24, FALSE),0)</f>
        <v>2507434</v>
      </c>
      <c r="Z62" s="18">
        <f>IFERROR(VLOOKUP($B62,'[9]SourceData (quarterly)'!$A$2:$Z$327,25, FALSE),0)</f>
        <v>1215334</v>
      </c>
      <c r="AA62" s="18">
        <f>IFERROR(VLOOKUP($B62,'[9]SourceData (quarterly)'!$A$2:$Z$327,26, FALSE),0)</f>
        <v>2140607</v>
      </c>
      <c r="AB62" s="18">
        <f>IFERROR(VLOOKUP($B62,'[9]SourceData (quarterly)'!$A$2:$AZ$327,27, FALSE),0)</f>
        <v>1865277</v>
      </c>
      <c r="AC62" s="18">
        <f>IFERROR(VLOOKUP($B62,'[9]SourceData (quarterly)'!$A$2:$AZ$327,28, FALSE),0)</f>
        <v>17673212</v>
      </c>
    </row>
    <row r="63" spans="2:29" x14ac:dyDescent="0.2">
      <c r="B63" s="17" t="s">
        <v>422</v>
      </c>
      <c r="C63" s="17" t="s">
        <v>648</v>
      </c>
      <c r="D63" s="18">
        <f>IFERROR(VLOOKUP($B63,'[9]SourceData (quarterly)'!$A$2:$Z$327,3, FALSE),0)</f>
        <v>3</v>
      </c>
      <c r="E63" s="18">
        <f>IFERROR(VLOOKUP($B63,'[9]SourceData (quarterly)'!$A$2:$Z$327,4, FALSE),0)</f>
        <v>13</v>
      </c>
      <c r="F63" s="18">
        <f>IFERROR(VLOOKUP($B63,'[9]SourceData (quarterly)'!$A$2:$Z$327,5, FALSE),0)</f>
        <v>24</v>
      </c>
      <c r="G63" s="18">
        <f>IFERROR(VLOOKUP($B63,'[9]SourceData (quarterly)'!$A$2:$Z$327,6, FALSE),0)</f>
        <v>14</v>
      </c>
      <c r="H63" s="18">
        <f>IFERROR(VLOOKUP($B63,'[9]SourceData (quarterly)'!$A$2:$Z$327,7, FALSE),0)</f>
        <v>15</v>
      </c>
      <c r="I63" s="18">
        <f>IFERROR(VLOOKUP($B63,'[9]SourceData (quarterly)'!$A$2:$Z$327,8, FALSE),0)</f>
        <v>17</v>
      </c>
      <c r="J63" s="18">
        <f>IFERROR(VLOOKUP($B63,'[9]SourceData (quarterly)'!$A$2:$Z$327,9, FALSE),0)</f>
        <v>23</v>
      </c>
      <c r="K63" s="18">
        <f>IFERROR(VLOOKUP($B63,'[9]SourceData (quarterly)'!$A$2:$Z$327,10, FALSE),0)</f>
        <v>10</v>
      </c>
      <c r="L63" s="18">
        <f>IFERROR(VLOOKUP($B63,'[9]SourceData (quarterly)'!$A$2:$Z$327,11, FALSE),0)</f>
        <v>28</v>
      </c>
      <c r="M63" s="18">
        <f>IFERROR(VLOOKUP($B63,'[9]SourceData (quarterly)'!$A$2:$Z$327,12, FALSE),0)</f>
        <v>22</v>
      </c>
      <c r="N63" s="18">
        <f>IFERROR(VLOOKUP($B63,'[9]SourceData (quarterly)'!$A$2:$Z$327,13, FALSE),0)</f>
        <v>20</v>
      </c>
      <c r="O63" s="18">
        <f>IFERROR(VLOOKUP($B63,'[9]SourceData (quarterly)'!$A$2:$Z$327,14, FALSE),0)</f>
        <v>2</v>
      </c>
      <c r="P63" s="18">
        <f>IFERROR(VLOOKUP($B63,'[9]SourceData (quarterly)'!$A$2:$Z$327,15, FALSE),0)</f>
        <v>191</v>
      </c>
      <c r="Q63" s="18">
        <f>IFERROR(VLOOKUP($B63,'[9]SourceData (quarterly)'!$A$2:$Z$327,16, FALSE),0)</f>
        <v>161500</v>
      </c>
      <c r="R63" s="18">
        <f>IFERROR(VLOOKUP($B63,'[9]SourceData (quarterly)'!$A$2:$Z$327,17, FALSE),0)</f>
        <v>760000</v>
      </c>
      <c r="S63" s="18">
        <f>IFERROR(VLOOKUP($B63,'[9]SourceData (quarterly)'!$A$2:$Z$327,18, FALSE),0)</f>
        <v>1400760</v>
      </c>
      <c r="T63" s="18">
        <f>IFERROR(VLOOKUP($B63,'[9]SourceData (quarterly)'!$A$2:$Z$327,19, FALSE),0)</f>
        <v>795722</v>
      </c>
      <c r="U63" s="18">
        <f>IFERROR(VLOOKUP($B63,'[9]SourceData (quarterly)'!$A$2:$Z$327,20, FALSE),0)</f>
        <v>910700</v>
      </c>
      <c r="V63" s="18">
        <f>IFERROR(VLOOKUP($B63,'[9]SourceData (quarterly)'!$A$2:$Z$327,21, FALSE),0)</f>
        <v>846400</v>
      </c>
      <c r="W63" s="18">
        <f>IFERROR(VLOOKUP($B63,'[9]SourceData (quarterly)'!$A$2:$Z$327,22, FALSE),0)</f>
        <v>1220000</v>
      </c>
      <c r="X63" s="18">
        <f>IFERROR(VLOOKUP($B63,'[9]SourceData (quarterly)'!$A$2:$Z$327,23, FALSE),0)</f>
        <v>640320</v>
      </c>
      <c r="Y63" s="18">
        <f>IFERROR(VLOOKUP($B63,'[9]SourceData (quarterly)'!$A$2:$Z$327,24, FALSE),0)</f>
        <v>1662100</v>
      </c>
      <c r="Z63" s="18">
        <f>IFERROR(VLOOKUP($B63,'[9]SourceData (quarterly)'!$A$2:$Z$327,25, FALSE),0)</f>
        <v>1194000</v>
      </c>
      <c r="AA63" s="18">
        <f>IFERROR(VLOOKUP($B63,'[9]SourceData (quarterly)'!$A$2:$Z$327,26, FALSE),0)</f>
        <v>1001650</v>
      </c>
      <c r="AB63" s="18">
        <f>IFERROR(VLOOKUP($B63,'[9]SourceData (quarterly)'!$A$2:$AZ$327,27, FALSE),0)</f>
        <v>148000</v>
      </c>
      <c r="AC63" s="18">
        <f>IFERROR(VLOOKUP($B63,'[9]SourceData (quarterly)'!$A$2:$AZ$327,28, FALSE),0)</f>
        <v>10741152</v>
      </c>
    </row>
    <row r="64" spans="2:29" x14ac:dyDescent="0.2">
      <c r="B64" s="41" t="s">
        <v>546</v>
      </c>
      <c r="C64" s="41" t="s">
        <v>662</v>
      </c>
      <c r="D64" s="18">
        <f>IFERROR(VLOOKUP($B64,'[9]SourceData (quarterly)'!$A$2:$Z$327,3, FALSE),0)</f>
        <v>32</v>
      </c>
      <c r="E64" s="18">
        <f>IFERROR(VLOOKUP($B64,'[9]SourceData (quarterly)'!$A$2:$Z$327,4, FALSE),0)</f>
        <v>71</v>
      </c>
      <c r="F64" s="18">
        <f>IFERROR(VLOOKUP($B64,'[9]SourceData (quarterly)'!$A$2:$Z$327,5, FALSE),0)</f>
        <v>125</v>
      </c>
      <c r="G64" s="18">
        <f>IFERROR(VLOOKUP($B64,'[9]SourceData (quarterly)'!$A$2:$Z$327,6, FALSE),0)</f>
        <v>94</v>
      </c>
      <c r="H64" s="18">
        <f>IFERROR(VLOOKUP($B64,'[9]SourceData (quarterly)'!$A$2:$Z$327,7, FALSE),0)</f>
        <v>188</v>
      </c>
      <c r="I64" s="18">
        <f>IFERROR(VLOOKUP($B64,'[9]SourceData (quarterly)'!$A$2:$Z$327,8, FALSE),0)</f>
        <v>95</v>
      </c>
      <c r="J64" s="18">
        <f>IFERROR(VLOOKUP($B64,'[9]SourceData (quarterly)'!$A$2:$Z$327,9, FALSE),0)</f>
        <v>149</v>
      </c>
      <c r="K64" s="18">
        <f>IFERROR(VLOOKUP($B64,'[9]SourceData (quarterly)'!$A$2:$Z$327,10, FALSE),0)</f>
        <v>62</v>
      </c>
      <c r="L64" s="18">
        <f>IFERROR(VLOOKUP($B64,'[9]SourceData (quarterly)'!$A$2:$Z$327,11, FALSE),0)</f>
        <v>186</v>
      </c>
      <c r="M64" s="18">
        <f>IFERROR(VLOOKUP($B64,'[9]SourceData (quarterly)'!$A$2:$Z$327,12, FALSE),0)</f>
        <v>104</v>
      </c>
      <c r="N64" s="18">
        <f>IFERROR(VLOOKUP($B64,'[9]SourceData (quarterly)'!$A$2:$Z$327,13, FALSE),0)</f>
        <v>178</v>
      </c>
      <c r="O64" s="18">
        <f>IFERROR(VLOOKUP($B64,'[9]SourceData (quarterly)'!$A$2:$Z$327,14, FALSE),0)</f>
        <v>71</v>
      </c>
      <c r="P64" s="18">
        <f>IFERROR(VLOOKUP($B64,'[9]SourceData (quarterly)'!$A$2:$Z$327,15, FALSE),0)</f>
        <v>1355</v>
      </c>
      <c r="Q64" s="18">
        <f>IFERROR(VLOOKUP($B64,'[9]SourceData (quarterly)'!$A$2:$Z$327,16, FALSE),0)</f>
        <v>1285800</v>
      </c>
      <c r="R64" s="18">
        <f>IFERROR(VLOOKUP($B64,'[9]SourceData (quarterly)'!$A$2:$Z$327,17, FALSE),0)</f>
        <v>3000446</v>
      </c>
      <c r="S64" s="18">
        <f>IFERROR(VLOOKUP($B64,'[9]SourceData (quarterly)'!$A$2:$Z$327,18, FALSE),0)</f>
        <v>5174905</v>
      </c>
      <c r="T64" s="18">
        <f>IFERROR(VLOOKUP($B64,'[9]SourceData (quarterly)'!$A$2:$Z$327,19, FALSE),0)</f>
        <v>4237538</v>
      </c>
      <c r="U64" s="18">
        <f>IFERROR(VLOOKUP($B64,'[9]SourceData (quarterly)'!$A$2:$Z$327,20, FALSE),0)</f>
        <v>8412556</v>
      </c>
      <c r="V64" s="18">
        <f>IFERROR(VLOOKUP($B64,'[9]SourceData (quarterly)'!$A$2:$Z$327,21, FALSE),0)</f>
        <v>4179921</v>
      </c>
      <c r="W64" s="18">
        <f>IFERROR(VLOOKUP($B64,'[9]SourceData (quarterly)'!$A$2:$Z$327,22, FALSE),0)</f>
        <v>6465078</v>
      </c>
      <c r="X64" s="18">
        <f>IFERROR(VLOOKUP($B64,'[9]SourceData (quarterly)'!$A$2:$Z$327,23, FALSE),0)</f>
        <v>2905232</v>
      </c>
      <c r="Y64" s="18">
        <f>IFERROR(VLOOKUP($B64,'[9]SourceData (quarterly)'!$A$2:$Z$327,24, FALSE),0)</f>
        <v>8678449</v>
      </c>
      <c r="Z64" s="18">
        <f>IFERROR(VLOOKUP($B64,'[9]SourceData (quarterly)'!$A$2:$Z$327,25, FALSE),0)</f>
        <v>5192351</v>
      </c>
      <c r="AA64" s="18">
        <f>IFERROR(VLOOKUP($B64,'[9]SourceData (quarterly)'!$A$2:$Z$327,26, FALSE),0)</f>
        <v>8788680</v>
      </c>
      <c r="AB64" s="18">
        <f>IFERROR(VLOOKUP($B64,'[9]SourceData (quarterly)'!$A$2:$AZ$327,27, FALSE),0)</f>
        <v>3802929</v>
      </c>
      <c r="AC64" s="18">
        <f>IFERROR(VLOOKUP($B64,'[9]SourceData (quarterly)'!$A$2:$AZ$327,28, FALSE),0)</f>
        <v>62123885</v>
      </c>
    </row>
    <row r="65" spans="1:29" x14ac:dyDescent="0.2">
      <c r="B65" s="17" t="s">
        <v>423</v>
      </c>
      <c r="C65" s="17" t="s">
        <v>649</v>
      </c>
      <c r="D65" s="18">
        <f>IFERROR(VLOOKUP($B65,'[9]SourceData (quarterly)'!$A$2:$Z$327,3, FALSE),0)</f>
        <v>0</v>
      </c>
      <c r="E65" s="18">
        <f>IFERROR(VLOOKUP($B65,'[9]SourceData (quarterly)'!$A$2:$Z$327,4, FALSE),0)</f>
        <v>2</v>
      </c>
      <c r="F65" s="18">
        <f>IFERROR(VLOOKUP($B65,'[9]SourceData (quarterly)'!$A$2:$Z$327,5, FALSE),0)</f>
        <v>6</v>
      </c>
      <c r="G65" s="18">
        <f>IFERROR(VLOOKUP($B65,'[9]SourceData (quarterly)'!$A$2:$Z$327,6, FALSE),0)</f>
        <v>1</v>
      </c>
      <c r="H65" s="18">
        <f>IFERROR(VLOOKUP($B65,'[9]SourceData (quarterly)'!$A$2:$Z$327,7, FALSE),0)</f>
        <v>25</v>
      </c>
      <c r="I65" s="18">
        <f>IFERROR(VLOOKUP($B65,'[9]SourceData (quarterly)'!$A$2:$Z$327,8, FALSE),0)</f>
        <v>6</v>
      </c>
      <c r="J65" s="18">
        <f>IFERROR(VLOOKUP($B65,'[9]SourceData (quarterly)'!$A$2:$Z$327,9, FALSE),0)</f>
        <v>3</v>
      </c>
      <c r="K65" s="18">
        <f>IFERROR(VLOOKUP($B65,'[9]SourceData (quarterly)'!$A$2:$Z$327,10, FALSE),0)</f>
        <v>2</v>
      </c>
      <c r="L65" s="18">
        <f>IFERROR(VLOOKUP($B65,'[9]SourceData (quarterly)'!$A$2:$Z$327,11, FALSE),0)</f>
        <v>4</v>
      </c>
      <c r="M65" s="18">
        <f>IFERROR(VLOOKUP($B65,'[9]SourceData (quarterly)'!$A$2:$Z$327,12, FALSE),0)</f>
        <v>4</v>
      </c>
      <c r="N65" s="18">
        <f>IFERROR(VLOOKUP($B65,'[9]SourceData (quarterly)'!$A$2:$Z$327,13, FALSE),0)</f>
        <v>28</v>
      </c>
      <c r="O65" s="18">
        <f>IFERROR(VLOOKUP($B65,'[9]SourceData (quarterly)'!$A$2:$Z$327,14, FALSE),0)</f>
        <v>13</v>
      </c>
      <c r="P65" s="18">
        <f>IFERROR(VLOOKUP($B65,'[9]SourceData (quarterly)'!$A$2:$Z$327,15, FALSE),0)</f>
        <v>94</v>
      </c>
      <c r="Q65" s="18">
        <f>IFERROR(VLOOKUP($B65,'[9]SourceData (quarterly)'!$A$2:$Z$327,16, FALSE),0)</f>
        <v>0</v>
      </c>
      <c r="R65" s="18">
        <f>IFERROR(VLOOKUP($B65,'[9]SourceData (quarterly)'!$A$2:$Z$327,17, FALSE),0)</f>
        <v>103390</v>
      </c>
      <c r="S65" s="18">
        <f>IFERROR(VLOOKUP($B65,'[9]SourceData (quarterly)'!$A$2:$Z$327,18, FALSE),0)</f>
        <v>679000</v>
      </c>
      <c r="T65" s="18">
        <f>IFERROR(VLOOKUP($B65,'[9]SourceData (quarterly)'!$A$2:$Z$327,19, FALSE),0)</f>
        <v>108000</v>
      </c>
      <c r="U65" s="18">
        <f>IFERROR(VLOOKUP($B65,'[9]SourceData (quarterly)'!$A$2:$Z$327,20, FALSE),0)</f>
        <v>2214425</v>
      </c>
      <c r="V65" s="18">
        <f>IFERROR(VLOOKUP($B65,'[9]SourceData (quarterly)'!$A$2:$Z$327,21, FALSE),0)</f>
        <v>603800</v>
      </c>
      <c r="W65" s="18">
        <f>IFERROR(VLOOKUP($B65,'[9]SourceData (quarterly)'!$A$2:$Z$327,22, FALSE),0)</f>
        <v>328000</v>
      </c>
      <c r="X65" s="18">
        <f>IFERROR(VLOOKUP($B65,'[9]SourceData (quarterly)'!$A$2:$Z$327,23, FALSE),0)</f>
        <v>223390</v>
      </c>
      <c r="Y65" s="18">
        <f>IFERROR(VLOOKUP($B65,'[9]SourceData (quarterly)'!$A$2:$Z$327,24, FALSE),0)</f>
        <v>420000</v>
      </c>
      <c r="Z65" s="18">
        <f>IFERROR(VLOOKUP($B65,'[9]SourceData (quarterly)'!$A$2:$Z$327,25, FALSE),0)</f>
        <v>402980</v>
      </c>
      <c r="AA65" s="18">
        <f>IFERROR(VLOOKUP($B65,'[9]SourceData (quarterly)'!$A$2:$Z$327,26, FALSE),0)</f>
        <v>2122461</v>
      </c>
      <c r="AB65" s="18">
        <f>IFERROR(VLOOKUP($B65,'[9]SourceData (quarterly)'!$A$2:$AZ$327,27, FALSE),0)</f>
        <v>753719</v>
      </c>
      <c r="AC65" s="18">
        <f>IFERROR(VLOOKUP($B65,'[9]SourceData (quarterly)'!$A$2:$AZ$327,28, FALSE),0)</f>
        <v>7959165</v>
      </c>
    </row>
    <row r="66" spans="1:29" x14ac:dyDescent="0.2">
      <c r="B66" s="17" t="s">
        <v>424</v>
      </c>
      <c r="C66" s="17" t="s">
        <v>650</v>
      </c>
      <c r="D66" s="18">
        <f>IFERROR(VLOOKUP($B66,'[9]SourceData (quarterly)'!$A$2:$Z$327,3, FALSE),0)</f>
        <v>2</v>
      </c>
      <c r="E66" s="18">
        <f>IFERROR(VLOOKUP($B66,'[9]SourceData (quarterly)'!$A$2:$Z$327,4, FALSE),0)</f>
        <v>21</v>
      </c>
      <c r="F66" s="18">
        <f>IFERROR(VLOOKUP($B66,'[9]SourceData (quarterly)'!$A$2:$Z$327,5, FALSE),0)</f>
        <v>29</v>
      </c>
      <c r="G66" s="18">
        <f>IFERROR(VLOOKUP($B66,'[9]SourceData (quarterly)'!$A$2:$Z$327,6, FALSE),0)</f>
        <v>40</v>
      </c>
      <c r="H66" s="18">
        <f>IFERROR(VLOOKUP($B66,'[9]SourceData (quarterly)'!$A$2:$Z$327,7, FALSE),0)</f>
        <v>60</v>
      </c>
      <c r="I66" s="18">
        <f>IFERROR(VLOOKUP($B66,'[9]SourceData (quarterly)'!$A$2:$Z$327,8, FALSE),0)</f>
        <v>22</v>
      </c>
      <c r="J66" s="18">
        <f>IFERROR(VLOOKUP($B66,'[9]SourceData (quarterly)'!$A$2:$Z$327,9, FALSE),0)</f>
        <v>53</v>
      </c>
      <c r="K66" s="18">
        <f>IFERROR(VLOOKUP($B66,'[9]SourceData (quarterly)'!$A$2:$Z$327,10, FALSE),0)</f>
        <v>27</v>
      </c>
      <c r="L66" s="18">
        <f>IFERROR(VLOOKUP($B66,'[9]SourceData (quarterly)'!$A$2:$Z$327,11, FALSE),0)</f>
        <v>48</v>
      </c>
      <c r="M66" s="18">
        <f>IFERROR(VLOOKUP($B66,'[9]SourceData (quarterly)'!$A$2:$Z$327,12, FALSE),0)</f>
        <v>23</v>
      </c>
      <c r="N66" s="18">
        <f>IFERROR(VLOOKUP($B66,'[9]SourceData (quarterly)'!$A$2:$Z$327,13, FALSE),0)</f>
        <v>71</v>
      </c>
      <c r="O66" s="18">
        <f>IFERROR(VLOOKUP($B66,'[9]SourceData (quarterly)'!$A$2:$Z$327,14, FALSE),0)</f>
        <v>26</v>
      </c>
      <c r="P66" s="18">
        <f>IFERROR(VLOOKUP($B66,'[9]SourceData (quarterly)'!$A$2:$Z$327,15, FALSE),0)</f>
        <v>422</v>
      </c>
      <c r="Q66" s="18">
        <f>IFERROR(VLOOKUP($B66,'[9]SourceData (quarterly)'!$A$2:$Z$327,16, FALSE),0)</f>
        <v>143700</v>
      </c>
      <c r="R66" s="18">
        <f>IFERROR(VLOOKUP($B66,'[9]SourceData (quarterly)'!$A$2:$Z$327,17, FALSE),0)</f>
        <v>1159174</v>
      </c>
      <c r="S66" s="18">
        <f>IFERROR(VLOOKUP($B66,'[9]SourceData (quarterly)'!$A$2:$Z$327,18, FALSE),0)</f>
        <v>1838690</v>
      </c>
      <c r="T66" s="18">
        <f>IFERROR(VLOOKUP($B66,'[9]SourceData (quarterly)'!$A$2:$Z$327,19, FALSE),0)</f>
        <v>2097549</v>
      </c>
      <c r="U66" s="18">
        <f>IFERROR(VLOOKUP($B66,'[9]SourceData (quarterly)'!$A$2:$Z$327,20, FALSE),0)</f>
        <v>3535328</v>
      </c>
      <c r="V66" s="18">
        <f>IFERROR(VLOOKUP($B66,'[9]SourceData (quarterly)'!$A$2:$Z$327,21, FALSE),0)</f>
        <v>1592439</v>
      </c>
      <c r="W66" s="18">
        <f>IFERROR(VLOOKUP($B66,'[9]SourceData (quarterly)'!$A$2:$Z$327,22, FALSE),0)</f>
        <v>4164100</v>
      </c>
      <c r="X66" s="18">
        <f>IFERROR(VLOOKUP($B66,'[9]SourceData (quarterly)'!$A$2:$Z$327,23, FALSE),0)</f>
        <v>2382587</v>
      </c>
      <c r="Y66" s="18">
        <f>IFERROR(VLOOKUP($B66,'[9]SourceData (quarterly)'!$A$2:$Z$327,24, FALSE),0)</f>
        <v>4303992</v>
      </c>
      <c r="Z66" s="18">
        <f>IFERROR(VLOOKUP($B66,'[9]SourceData (quarterly)'!$A$2:$Z$327,25, FALSE),0)</f>
        <v>2123230</v>
      </c>
      <c r="AA66" s="18">
        <f>IFERROR(VLOOKUP($B66,'[9]SourceData (quarterly)'!$A$2:$Z$327,26, FALSE),0)</f>
        <v>5461478</v>
      </c>
      <c r="AB66" s="18">
        <f>IFERROR(VLOOKUP($B66,'[9]SourceData (quarterly)'!$A$2:$AZ$327,27, FALSE),0)</f>
        <v>2033542</v>
      </c>
      <c r="AC66" s="18">
        <f>IFERROR(VLOOKUP($B66,'[9]SourceData (quarterly)'!$A$2:$AZ$327,28, FALSE),0)</f>
        <v>30835809</v>
      </c>
    </row>
    <row r="67" spans="1:29" x14ac:dyDescent="0.2">
      <c r="B67" s="41" t="s">
        <v>94</v>
      </c>
      <c r="C67" s="41" t="s">
        <v>624</v>
      </c>
      <c r="D67" s="18">
        <f>IFERROR(VLOOKUP($B67,'[9]SourceData (quarterly)'!$A$2:$Z$327,3, FALSE),0)</f>
        <v>3</v>
      </c>
      <c r="E67" s="18">
        <f>IFERROR(VLOOKUP($B67,'[9]SourceData (quarterly)'!$A$2:$Z$327,4, FALSE),0)</f>
        <v>3</v>
      </c>
      <c r="F67" s="18">
        <f>IFERROR(VLOOKUP($B67,'[9]SourceData (quarterly)'!$A$2:$Z$327,5, FALSE),0)</f>
        <v>20</v>
      </c>
      <c r="G67" s="18">
        <f>IFERROR(VLOOKUP($B67,'[9]SourceData (quarterly)'!$A$2:$Z$327,6, FALSE),0)</f>
        <v>13</v>
      </c>
      <c r="H67" s="18">
        <f>IFERROR(VLOOKUP($B67,'[9]SourceData (quarterly)'!$A$2:$Z$327,7, FALSE),0)</f>
        <v>43</v>
      </c>
      <c r="I67" s="18">
        <f>IFERROR(VLOOKUP($B67,'[9]SourceData (quarterly)'!$A$2:$Z$327,8, FALSE),0)</f>
        <v>6</v>
      </c>
      <c r="J67" s="18">
        <f>IFERROR(VLOOKUP($B67,'[9]SourceData (quarterly)'!$A$2:$Z$327,9, FALSE),0)</f>
        <v>18</v>
      </c>
      <c r="K67" s="18">
        <f>IFERROR(VLOOKUP($B67,'[9]SourceData (quarterly)'!$A$2:$Z$327,10, FALSE),0)</f>
        <v>9</v>
      </c>
      <c r="L67" s="18">
        <f>IFERROR(VLOOKUP($B67,'[9]SourceData (quarterly)'!$A$2:$Z$327,11, FALSE),0)</f>
        <v>16</v>
      </c>
      <c r="M67" s="18">
        <f>IFERROR(VLOOKUP($B67,'[9]SourceData (quarterly)'!$A$2:$Z$327,12, FALSE),0)</f>
        <v>12</v>
      </c>
      <c r="N67" s="18">
        <f>IFERROR(VLOOKUP($B67,'[9]SourceData (quarterly)'!$A$2:$Z$327,13, FALSE),0)</f>
        <v>31</v>
      </c>
      <c r="O67" s="18">
        <f>IFERROR(VLOOKUP($B67,'[9]SourceData (quarterly)'!$A$2:$Z$327,14, FALSE),0)</f>
        <v>16</v>
      </c>
      <c r="P67" s="18">
        <f>IFERROR(VLOOKUP($B67,'[9]SourceData (quarterly)'!$A$2:$Z$327,15, FALSE),0)</f>
        <v>190</v>
      </c>
      <c r="Q67" s="18">
        <f>IFERROR(VLOOKUP($B67,'[9]SourceData (quarterly)'!$A$2:$Z$327,16, FALSE),0)</f>
        <v>131470</v>
      </c>
      <c r="R67" s="18">
        <f>IFERROR(VLOOKUP($B67,'[9]SourceData (quarterly)'!$A$2:$Z$327,17, FALSE),0)</f>
        <v>225999</v>
      </c>
      <c r="S67" s="18">
        <f>IFERROR(VLOOKUP($B67,'[9]SourceData (quarterly)'!$A$2:$Z$327,18, FALSE),0)</f>
        <v>703055</v>
      </c>
      <c r="T67" s="18">
        <f>IFERROR(VLOOKUP($B67,'[9]SourceData (quarterly)'!$A$2:$Z$327,19, FALSE),0)</f>
        <v>445770</v>
      </c>
      <c r="U67" s="18">
        <f>IFERROR(VLOOKUP($B67,'[9]SourceData (quarterly)'!$A$2:$Z$327,20, FALSE),0)</f>
        <v>1821160</v>
      </c>
      <c r="V67" s="18">
        <f>IFERROR(VLOOKUP($B67,'[9]SourceData (quarterly)'!$A$2:$Z$327,21, FALSE),0)</f>
        <v>389787</v>
      </c>
      <c r="W67" s="18">
        <f>IFERROR(VLOOKUP($B67,'[9]SourceData (quarterly)'!$A$2:$Z$327,22, FALSE),0)</f>
        <v>1015930</v>
      </c>
      <c r="X67" s="18">
        <f>IFERROR(VLOOKUP($B67,'[9]SourceData (quarterly)'!$A$2:$Z$327,23, FALSE),0)</f>
        <v>418894</v>
      </c>
      <c r="Y67" s="18">
        <f>IFERROR(VLOOKUP($B67,'[9]SourceData (quarterly)'!$A$2:$Z$327,24, FALSE),0)</f>
        <v>873731</v>
      </c>
      <c r="Z67" s="18">
        <f>IFERROR(VLOOKUP($B67,'[9]SourceData (quarterly)'!$A$2:$Z$327,25, FALSE),0)</f>
        <v>756380</v>
      </c>
      <c r="AA67" s="18">
        <f>IFERROR(VLOOKUP($B67,'[9]SourceData (quarterly)'!$A$2:$Z$327,26, FALSE),0)</f>
        <v>1468280</v>
      </c>
      <c r="AB67" s="18">
        <f>IFERROR(VLOOKUP($B67,'[9]SourceData (quarterly)'!$A$2:$AZ$327,27, FALSE),0)</f>
        <v>765647</v>
      </c>
      <c r="AC67" s="18">
        <f>IFERROR(VLOOKUP($B67,'[9]SourceData (quarterly)'!$A$2:$AZ$327,28, FALSE),0)</f>
        <v>9016103</v>
      </c>
    </row>
    <row r="68" spans="1:29" x14ac:dyDescent="0.2">
      <c r="D68" s="18"/>
      <c r="E68" s="18"/>
      <c r="F68" s="18"/>
      <c r="G68" s="18"/>
      <c r="H68" s="18"/>
      <c r="I68" s="18"/>
      <c r="J68" s="18"/>
      <c r="K68" s="18"/>
      <c r="L68" s="18"/>
      <c r="M68" s="18"/>
      <c r="N68" s="18"/>
      <c r="O68" s="18"/>
      <c r="P68" s="18"/>
      <c r="AC68" s="40"/>
    </row>
    <row r="69" spans="1:29" x14ac:dyDescent="0.2">
      <c r="A69" s="35" t="s">
        <v>677</v>
      </c>
      <c r="B69" s="36"/>
      <c r="C69" s="36"/>
      <c r="D69" s="42">
        <f>SUM(D71:D103)</f>
        <v>76</v>
      </c>
      <c r="E69" s="42">
        <f t="shared" ref="E69:AC69" si="3">SUM(E71:E103)</f>
        <v>261</v>
      </c>
      <c r="F69" s="42">
        <f t="shared" si="3"/>
        <v>582</v>
      </c>
      <c r="G69" s="42">
        <f t="shared" si="3"/>
        <v>442</v>
      </c>
      <c r="H69" s="42">
        <f t="shared" si="3"/>
        <v>394</v>
      </c>
      <c r="I69" s="42">
        <f t="shared" si="3"/>
        <v>367</v>
      </c>
      <c r="J69" s="42">
        <f t="shared" si="3"/>
        <v>309</v>
      </c>
      <c r="K69" s="42">
        <f t="shared" si="3"/>
        <v>150</v>
      </c>
      <c r="L69" s="42">
        <f t="shared" si="3"/>
        <v>570</v>
      </c>
      <c r="M69" s="42">
        <f t="shared" si="3"/>
        <v>431</v>
      </c>
      <c r="N69" s="42">
        <f t="shared" si="3"/>
        <v>545</v>
      </c>
      <c r="O69" s="42">
        <f t="shared" si="3"/>
        <v>356</v>
      </c>
      <c r="P69" s="42">
        <f t="shared" si="3"/>
        <v>4483</v>
      </c>
      <c r="Q69" s="42">
        <f t="shared" si="3"/>
        <v>3971621</v>
      </c>
      <c r="R69" s="42">
        <f t="shared" si="3"/>
        <v>14155170</v>
      </c>
      <c r="S69" s="42">
        <f t="shared" si="3"/>
        <v>34328902</v>
      </c>
      <c r="T69" s="42">
        <f t="shared" si="3"/>
        <v>24957489</v>
      </c>
      <c r="U69" s="42">
        <f t="shared" si="3"/>
        <v>25885270</v>
      </c>
      <c r="V69" s="42">
        <f t="shared" si="3"/>
        <v>22840932</v>
      </c>
      <c r="W69" s="42">
        <f t="shared" si="3"/>
        <v>21000035</v>
      </c>
      <c r="X69" s="42">
        <f t="shared" si="3"/>
        <v>9723073</v>
      </c>
      <c r="Y69" s="42">
        <f t="shared" si="3"/>
        <v>39170922</v>
      </c>
      <c r="Z69" s="42">
        <f t="shared" si="3"/>
        <v>29759012</v>
      </c>
      <c r="AA69" s="42">
        <f t="shared" si="3"/>
        <v>41062101</v>
      </c>
      <c r="AB69" s="42">
        <f t="shared" si="3"/>
        <v>29987141</v>
      </c>
      <c r="AC69" s="38">
        <f t="shared" si="3"/>
        <v>296841668</v>
      </c>
    </row>
    <row r="70" spans="1:29" x14ac:dyDescent="0.2">
      <c r="D70" s="18"/>
      <c r="E70" s="18"/>
      <c r="F70" s="18"/>
      <c r="G70" s="18"/>
      <c r="H70" s="18"/>
      <c r="I70" s="18"/>
      <c r="J70" s="18"/>
      <c r="K70" s="18"/>
      <c r="L70" s="18"/>
      <c r="M70" s="18"/>
      <c r="N70" s="18"/>
      <c r="O70" s="18"/>
      <c r="P70" s="18"/>
      <c r="AC70" s="40"/>
    </row>
    <row r="71" spans="1:29" x14ac:dyDescent="0.2">
      <c r="B71" s="41" t="s">
        <v>375</v>
      </c>
      <c r="C71" s="41" t="s">
        <v>376</v>
      </c>
      <c r="D71" s="18">
        <f>IFERROR(VLOOKUP($B71,'[9]SourceData (quarterly)'!$A$2:$Z$327,3, FALSE),0)</f>
        <v>4</v>
      </c>
      <c r="E71" s="18">
        <f>IFERROR(VLOOKUP($B71,'[9]SourceData (quarterly)'!$A$2:$Z$327,4, FALSE),0)</f>
        <v>27</v>
      </c>
      <c r="F71" s="18">
        <f>IFERROR(VLOOKUP($B71,'[9]SourceData (quarterly)'!$A$2:$Z$327,5, FALSE),0)</f>
        <v>47</v>
      </c>
      <c r="G71" s="18">
        <f>IFERROR(VLOOKUP($B71,'[9]SourceData (quarterly)'!$A$2:$Z$327,6, FALSE),0)</f>
        <v>1</v>
      </c>
      <c r="H71" s="18">
        <f>IFERROR(VLOOKUP($B71,'[9]SourceData (quarterly)'!$A$2:$Z$327,7, FALSE),0)</f>
        <v>0</v>
      </c>
      <c r="I71" s="18">
        <f>IFERROR(VLOOKUP($B71,'[9]SourceData (quarterly)'!$A$2:$Z$327,8, FALSE),0)</f>
        <v>25</v>
      </c>
      <c r="J71" s="18">
        <f>IFERROR(VLOOKUP($B71,'[9]SourceData (quarterly)'!$A$2:$Z$327,9, FALSE),0)</f>
        <v>24</v>
      </c>
      <c r="K71" s="18">
        <f>IFERROR(VLOOKUP($B71,'[9]SourceData (quarterly)'!$A$2:$Z$327,10, FALSE),0)</f>
        <v>2</v>
      </c>
      <c r="L71" s="18">
        <f>IFERROR(VLOOKUP($B71,'[9]SourceData (quarterly)'!$A$2:$Z$327,11, FALSE),0)</f>
        <v>14</v>
      </c>
      <c r="M71" s="18">
        <f>IFERROR(VLOOKUP($B71,'[9]SourceData (quarterly)'!$A$2:$Z$327,12, FALSE),0)</f>
        <v>13</v>
      </c>
      <c r="N71" s="18">
        <f>IFERROR(VLOOKUP($B71,'[9]SourceData (quarterly)'!$A$2:$Z$327,13, FALSE),0)</f>
        <v>21</v>
      </c>
      <c r="O71" s="18">
        <f>IFERROR(VLOOKUP($B71,'[9]SourceData (quarterly)'!$A$2:$Z$327,14, FALSE),0)</f>
        <v>6</v>
      </c>
      <c r="P71" s="18">
        <f>IFERROR(VLOOKUP($B71,'[9]SourceData (quarterly)'!$A$2:$Z$327,15, FALSE),0)</f>
        <v>184</v>
      </c>
      <c r="Q71" s="18">
        <f>IFERROR(VLOOKUP($B71,'[9]SourceData (quarterly)'!$A$2:$Z$327,16, FALSE),0)</f>
        <v>113599</v>
      </c>
      <c r="R71" s="18">
        <f>IFERROR(VLOOKUP($B71,'[9]SourceData (quarterly)'!$A$2:$Z$327,17, FALSE),0)</f>
        <v>971398</v>
      </c>
      <c r="S71" s="18">
        <f>IFERROR(VLOOKUP($B71,'[9]SourceData (quarterly)'!$A$2:$Z$327,18, FALSE),0)</f>
        <v>1621353</v>
      </c>
      <c r="T71" s="18">
        <f>IFERROR(VLOOKUP($B71,'[9]SourceData (quarterly)'!$A$2:$Z$327,19, FALSE),0)</f>
        <v>26000</v>
      </c>
      <c r="U71" s="18">
        <f>IFERROR(VLOOKUP($B71,'[9]SourceData (quarterly)'!$A$2:$Z$327,20, FALSE),0)</f>
        <v>0</v>
      </c>
      <c r="V71" s="18">
        <f>IFERROR(VLOOKUP($B71,'[9]SourceData (quarterly)'!$A$2:$Z$327,21, FALSE),0)</f>
        <v>1285823</v>
      </c>
      <c r="W71" s="18">
        <f>IFERROR(VLOOKUP($B71,'[9]SourceData (quarterly)'!$A$2:$Z$327,22, FALSE),0)</f>
        <v>1350489</v>
      </c>
      <c r="X71" s="18">
        <f>IFERROR(VLOOKUP($B71,'[9]SourceData (quarterly)'!$A$2:$Z$327,23, FALSE),0)</f>
        <v>132000</v>
      </c>
      <c r="Y71" s="18">
        <f>IFERROR(VLOOKUP($B71,'[9]SourceData (quarterly)'!$A$2:$Z$327,24, FALSE),0)</f>
        <v>615091</v>
      </c>
      <c r="Z71" s="18">
        <f>IFERROR(VLOOKUP($B71,'[9]SourceData (quarterly)'!$A$2:$Z$327,25, FALSE),0)</f>
        <v>908998</v>
      </c>
      <c r="AA71" s="18">
        <f>IFERROR(VLOOKUP($B71,'[9]SourceData (quarterly)'!$A$2:$Z$327,26, FALSE),0)</f>
        <v>1117129</v>
      </c>
      <c r="AB71" s="18">
        <f>IFERROR(VLOOKUP($B71,'[9]SourceData (quarterly)'!$A$2:$AZ$327,27, FALSE),0)</f>
        <v>477199</v>
      </c>
      <c r="AC71" s="18">
        <f>IFERROR(VLOOKUP($B71,'[9]SourceData (quarterly)'!$A$2:$AZ$327,28, FALSE),0)</f>
        <v>8619079</v>
      </c>
    </row>
    <row r="72" spans="1:29" x14ac:dyDescent="0.2">
      <c r="B72" s="41" t="s">
        <v>377</v>
      </c>
      <c r="C72" s="41" t="s">
        <v>378</v>
      </c>
      <c r="D72" s="18">
        <f>IFERROR(VLOOKUP($B72,'[9]SourceData (quarterly)'!$A$2:$Z$327,3, FALSE),0)</f>
        <v>4</v>
      </c>
      <c r="E72" s="18">
        <f>IFERROR(VLOOKUP($B72,'[9]SourceData (quarterly)'!$A$2:$Z$327,4, FALSE),0)</f>
        <v>17</v>
      </c>
      <c r="F72" s="18">
        <f>IFERROR(VLOOKUP($B72,'[9]SourceData (quarterly)'!$A$2:$Z$327,5, FALSE),0)</f>
        <v>16</v>
      </c>
      <c r="G72" s="18">
        <f>IFERROR(VLOOKUP($B72,'[9]SourceData (quarterly)'!$A$2:$Z$327,6, FALSE),0)</f>
        <v>17</v>
      </c>
      <c r="H72" s="18">
        <f>IFERROR(VLOOKUP($B72,'[9]SourceData (quarterly)'!$A$2:$Z$327,7, FALSE),0)</f>
        <v>25</v>
      </c>
      <c r="I72" s="18">
        <f>IFERROR(VLOOKUP($B72,'[9]SourceData (quarterly)'!$A$2:$Z$327,8, FALSE),0)</f>
        <v>27</v>
      </c>
      <c r="J72" s="18">
        <f>IFERROR(VLOOKUP($B72,'[9]SourceData (quarterly)'!$A$2:$Z$327,9, FALSE),0)</f>
        <v>31</v>
      </c>
      <c r="K72" s="18">
        <f>IFERROR(VLOOKUP($B72,'[9]SourceData (quarterly)'!$A$2:$Z$327,10, FALSE),0)</f>
        <v>20</v>
      </c>
      <c r="L72" s="18">
        <f>IFERROR(VLOOKUP($B72,'[9]SourceData (quarterly)'!$A$2:$Z$327,11, FALSE),0)</f>
        <v>35</v>
      </c>
      <c r="M72" s="18">
        <f>IFERROR(VLOOKUP($B72,'[9]SourceData (quarterly)'!$A$2:$Z$327,12, FALSE),0)</f>
        <v>33</v>
      </c>
      <c r="N72" s="18">
        <f>IFERROR(VLOOKUP($B72,'[9]SourceData (quarterly)'!$A$2:$Z$327,13, FALSE),0)</f>
        <v>59</v>
      </c>
      <c r="O72" s="18">
        <f>IFERROR(VLOOKUP($B72,'[9]SourceData (quarterly)'!$A$2:$Z$327,14, FALSE),0)</f>
        <v>11</v>
      </c>
      <c r="P72" s="18">
        <f>IFERROR(VLOOKUP($B72,'[9]SourceData (quarterly)'!$A$2:$Z$327,15, FALSE),0)</f>
        <v>295</v>
      </c>
      <c r="Q72" s="18">
        <f>IFERROR(VLOOKUP($B72,'[9]SourceData (quarterly)'!$A$2:$Z$327,16, FALSE),0)</f>
        <v>211050</v>
      </c>
      <c r="R72" s="18">
        <f>IFERROR(VLOOKUP($B72,'[9]SourceData (quarterly)'!$A$2:$Z$327,17, FALSE),0)</f>
        <v>884900</v>
      </c>
      <c r="S72" s="18">
        <f>IFERROR(VLOOKUP($B72,'[9]SourceData (quarterly)'!$A$2:$Z$327,18, FALSE),0)</f>
        <v>971290</v>
      </c>
      <c r="T72" s="18">
        <f>IFERROR(VLOOKUP($B72,'[9]SourceData (quarterly)'!$A$2:$Z$327,19, FALSE),0)</f>
        <v>1250780</v>
      </c>
      <c r="U72" s="18">
        <f>IFERROR(VLOOKUP($B72,'[9]SourceData (quarterly)'!$A$2:$Z$327,20, FALSE),0)</f>
        <v>1806300</v>
      </c>
      <c r="V72" s="18">
        <f>IFERROR(VLOOKUP($B72,'[9]SourceData (quarterly)'!$A$2:$Z$327,21, FALSE),0)</f>
        <v>1914200</v>
      </c>
      <c r="W72" s="18">
        <f>IFERROR(VLOOKUP($B72,'[9]SourceData (quarterly)'!$A$2:$Z$327,22, FALSE),0)</f>
        <v>2340100</v>
      </c>
      <c r="X72" s="18">
        <f>IFERROR(VLOOKUP($B72,'[9]SourceData (quarterly)'!$A$2:$Z$327,23, FALSE),0)</f>
        <v>1357300</v>
      </c>
      <c r="Y72" s="18">
        <f>IFERROR(VLOOKUP($B72,'[9]SourceData (quarterly)'!$A$2:$Z$327,24, FALSE),0)</f>
        <v>2883575</v>
      </c>
      <c r="Z72" s="18">
        <f>IFERROR(VLOOKUP($B72,'[9]SourceData (quarterly)'!$A$2:$Z$327,25, FALSE),0)</f>
        <v>2408100</v>
      </c>
      <c r="AA72" s="18">
        <f>IFERROR(VLOOKUP($B72,'[9]SourceData (quarterly)'!$A$2:$Z$327,26, FALSE),0)</f>
        <v>4410090</v>
      </c>
      <c r="AB72" s="18">
        <f>IFERROR(VLOOKUP($B72,'[9]SourceData (quarterly)'!$A$2:$AZ$327,27, FALSE),0)</f>
        <v>1009400</v>
      </c>
      <c r="AC72" s="18">
        <f>IFERROR(VLOOKUP($B72,'[9]SourceData (quarterly)'!$A$2:$AZ$327,28, FALSE),0)</f>
        <v>21447085</v>
      </c>
    </row>
    <row r="73" spans="1:29" x14ac:dyDescent="0.2">
      <c r="B73" s="41" t="s">
        <v>379</v>
      </c>
      <c r="C73" s="41" t="s">
        <v>380</v>
      </c>
      <c r="D73" s="18">
        <f>IFERROR(VLOOKUP($B73,'[9]SourceData (quarterly)'!$A$2:$Z$327,3, FALSE),0)</f>
        <v>13</v>
      </c>
      <c r="E73" s="18">
        <f>IFERROR(VLOOKUP($B73,'[9]SourceData (quarterly)'!$A$2:$Z$327,4, FALSE),0)</f>
        <v>30</v>
      </c>
      <c r="F73" s="18">
        <f>IFERROR(VLOOKUP($B73,'[9]SourceData (quarterly)'!$A$2:$Z$327,5, FALSE),0)</f>
        <v>30</v>
      </c>
      <c r="G73" s="18">
        <f>IFERROR(VLOOKUP($B73,'[9]SourceData (quarterly)'!$A$2:$Z$327,6, FALSE),0)</f>
        <v>38</v>
      </c>
      <c r="H73" s="18">
        <f>IFERROR(VLOOKUP($B73,'[9]SourceData (quarterly)'!$A$2:$Z$327,7, FALSE),0)</f>
        <v>29</v>
      </c>
      <c r="I73" s="18">
        <f>IFERROR(VLOOKUP($B73,'[9]SourceData (quarterly)'!$A$2:$Z$327,8, FALSE),0)</f>
        <v>34</v>
      </c>
      <c r="J73" s="18">
        <f>IFERROR(VLOOKUP($B73,'[9]SourceData (quarterly)'!$A$2:$Z$327,9, FALSE),0)</f>
        <v>25</v>
      </c>
      <c r="K73" s="18">
        <f>IFERROR(VLOOKUP($B73,'[9]SourceData (quarterly)'!$A$2:$Z$327,10, FALSE),0)</f>
        <v>15</v>
      </c>
      <c r="L73" s="18">
        <f>IFERROR(VLOOKUP($B73,'[9]SourceData (quarterly)'!$A$2:$Z$327,11, FALSE),0)</f>
        <v>57</v>
      </c>
      <c r="M73" s="18">
        <f>IFERROR(VLOOKUP($B73,'[9]SourceData (quarterly)'!$A$2:$Z$327,12, FALSE),0)</f>
        <v>34</v>
      </c>
      <c r="N73" s="18">
        <f>IFERROR(VLOOKUP($B73,'[9]SourceData (quarterly)'!$A$2:$Z$327,13, FALSE),0)</f>
        <v>33</v>
      </c>
      <c r="O73" s="18">
        <f>IFERROR(VLOOKUP($B73,'[9]SourceData (quarterly)'!$A$2:$Z$327,14, FALSE),0)</f>
        <v>23</v>
      </c>
      <c r="P73" s="18">
        <f>IFERROR(VLOOKUP($B73,'[9]SourceData (quarterly)'!$A$2:$Z$327,15, FALSE),0)</f>
        <v>361</v>
      </c>
      <c r="Q73" s="18">
        <f>IFERROR(VLOOKUP($B73,'[9]SourceData (quarterly)'!$A$2:$Z$327,16, FALSE),0)</f>
        <v>596698</v>
      </c>
      <c r="R73" s="18">
        <f>IFERROR(VLOOKUP($B73,'[9]SourceData (quarterly)'!$A$2:$Z$327,17, FALSE),0)</f>
        <v>1259789</v>
      </c>
      <c r="S73" s="18">
        <f>IFERROR(VLOOKUP($B73,'[9]SourceData (quarterly)'!$A$2:$Z$327,18, FALSE),0)</f>
        <v>1412305</v>
      </c>
      <c r="T73" s="18">
        <f>IFERROR(VLOOKUP($B73,'[9]SourceData (quarterly)'!$A$2:$Z$327,19, FALSE),0)</f>
        <v>1608717</v>
      </c>
      <c r="U73" s="18">
        <f>IFERROR(VLOOKUP($B73,'[9]SourceData (quarterly)'!$A$2:$Z$327,20, FALSE),0)</f>
        <v>1631393</v>
      </c>
      <c r="V73" s="18">
        <f>IFERROR(VLOOKUP($B73,'[9]SourceData (quarterly)'!$A$2:$Z$327,21, FALSE),0)</f>
        <v>1485731</v>
      </c>
      <c r="W73" s="18">
        <f>IFERROR(VLOOKUP($B73,'[9]SourceData (quarterly)'!$A$2:$Z$327,22, FALSE),0)</f>
        <v>1083975</v>
      </c>
      <c r="X73" s="18">
        <f>IFERROR(VLOOKUP($B73,'[9]SourceData (quarterly)'!$A$2:$Z$327,23, FALSE),0)</f>
        <v>868687</v>
      </c>
      <c r="Y73" s="18">
        <f>IFERROR(VLOOKUP($B73,'[9]SourceData (quarterly)'!$A$2:$Z$327,24, FALSE),0)</f>
        <v>2789783</v>
      </c>
      <c r="Z73" s="18">
        <f>IFERROR(VLOOKUP($B73,'[9]SourceData (quarterly)'!$A$2:$Z$327,25, FALSE),0)</f>
        <v>1812929</v>
      </c>
      <c r="AA73" s="18">
        <f>IFERROR(VLOOKUP($B73,'[9]SourceData (quarterly)'!$A$2:$Z$327,26, FALSE),0)</f>
        <v>2125518</v>
      </c>
      <c r="AB73" s="18">
        <f>IFERROR(VLOOKUP($B73,'[9]SourceData (quarterly)'!$A$2:$AZ$327,27, FALSE),0)</f>
        <v>1444350</v>
      </c>
      <c r="AC73" s="18">
        <f>IFERROR(VLOOKUP($B73,'[9]SourceData (quarterly)'!$A$2:$AZ$327,28, FALSE),0)</f>
        <v>18119875</v>
      </c>
    </row>
    <row r="74" spans="1:29" x14ac:dyDescent="0.2">
      <c r="B74" s="41" t="s">
        <v>381</v>
      </c>
      <c r="C74" s="41" t="s">
        <v>382</v>
      </c>
      <c r="D74" s="18">
        <f>IFERROR(VLOOKUP($B74,'[9]SourceData (quarterly)'!$A$2:$Z$327,3, FALSE),0)</f>
        <v>0</v>
      </c>
      <c r="E74" s="18">
        <f>IFERROR(VLOOKUP($B74,'[9]SourceData (quarterly)'!$A$2:$Z$327,4, FALSE),0)</f>
        <v>3</v>
      </c>
      <c r="F74" s="18">
        <f>IFERROR(VLOOKUP($B74,'[9]SourceData (quarterly)'!$A$2:$Z$327,5, FALSE),0)</f>
        <v>14</v>
      </c>
      <c r="G74" s="18">
        <f>IFERROR(VLOOKUP($B74,'[9]SourceData (quarterly)'!$A$2:$Z$327,6, FALSE),0)</f>
        <v>5</v>
      </c>
      <c r="H74" s="18">
        <f>IFERROR(VLOOKUP($B74,'[9]SourceData (quarterly)'!$A$2:$Z$327,7, FALSE),0)</f>
        <v>0</v>
      </c>
      <c r="I74" s="18">
        <f>IFERROR(VLOOKUP($B74,'[9]SourceData (quarterly)'!$A$2:$Z$327,8, FALSE),0)</f>
        <v>8</v>
      </c>
      <c r="J74" s="18">
        <f>IFERROR(VLOOKUP($B74,'[9]SourceData (quarterly)'!$A$2:$Z$327,9, FALSE),0)</f>
        <v>9</v>
      </c>
      <c r="K74" s="18">
        <f>IFERROR(VLOOKUP($B74,'[9]SourceData (quarterly)'!$A$2:$Z$327,10, FALSE),0)</f>
        <v>3</v>
      </c>
      <c r="L74" s="18">
        <f>IFERROR(VLOOKUP($B74,'[9]SourceData (quarterly)'!$A$2:$Z$327,11, FALSE),0)</f>
        <v>2</v>
      </c>
      <c r="M74" s="18">
        <f>IFERROR(VLOOKUP($B74,'[9]SourceData (quarterly)'!$A$2:$Z$327,12, FALSE),0)</f>
        <v>42</v>
      </c>
      <c r="N74" s="18">
        <f>IFERROR(VLOOKUP($B74,'[9]SourceData (quarterly)'!$A$2:$Z$327,13, FALSE),0)</f>
        <v>9</v>
      </c>
      <c r="O74" s="18">
        <f>IFERROR(VLOOKUP($B74,'[9]SourceData (quarterly)'!$A$2:$Z$327,14, FALSE),0)</f>
        <v>28</v>
      </c>
      <c r="P74" s="18">
        <f>IFERROR(VLOOKUP($B74,'[9]SourceData (quarterly)'!$A$2:$Z$327,15, FALSE),0)</f>
        <v>123</v>
      </c>
      <c r="Q74" s="18">
        <f>IFERROR(VLOOKUP($B74,'[9]SourceData (quarterly)'!$A$2:$Z$327,16, FALSE),0)</f>
        <v>0</v>
      </c>
      <c r="R74" s="18">
        <f>IFERROR(VLOOKUP($B74,'[9]SourceData (quarterly)'!$A$2:$Z$327,17, FALSE),0)</f>
        <v>139300</v>
      </c>
      <c r="S74" s="18">
        <f>IFERROR(VLOOKUP($B74,'[9]SourceData (quarterly)'!$A$2:$Z$327,18, FALSE),0)</f>
        <v>666300</v>
      </c>
      <c r="T74" s="18">
        <f>IFERROR(VLOOKUP($B74,'[9]SourceData (quarterly)'!$A$2:$Z$327,19, FALSE),0)</f>
        <v>241000</v>
      </c>
      <c r="U74" s="18">
        <f>IFERROR(VLOOKUP($B74,'[9]SourceData (quarterly)'!$A$2:$Z$327,20, FALSE),0)</f>
        <v>0</v>
      </c>
      <c r="V74" s="18">
        <f>IFERROR(VLOOKUP($B74,'[9]SourceData (quarterly)'!$A$2:$Z$327,21, FALSE),0)</f>
        <v>506500</v>
      </c>
      <c r="W74" s="18">
        <f>IFERROR(VLOOKUP($B74,'[9]SourceData (quarterly)'!$A$2:$Z$327,22, FALSE),0)</f>
        <v>423098</v>
      </c>
      <c r="X74" s="18">
        <f>IFERROR(VLOOKUP($B74,'[9]SourceData (quarterly)'!$A$2:$Z$327,23, FALSE),0)</f>
        <v>262250</v>
      </c>
      <c r="Y74" s="18">
        <f>IFERROR(VLOOKUP($B74,'[9]SourceData (quarterly)'!$A$2:$Z$327,24, FALSE),0)</f>
        <v>181799</v>
      </c>
      <c r="Z74" s="18">
        <f>IFERROR(VLOOKUP($B74,'[9]SourceData (quarterly)'!$A$2:$Z$327,25, FALSE),0)</f>
        <v>3055599</v>
      </c>
      <c r="AA74" s="18">
        <f>IFERROR(VLOOKUP($B74,'[9]SourceData (quarterly)'!$A$2:$Z$327,26, FALSE),0)</f>
        <v>584425</v>
      </c>
      <c r="AB74" s="18">
        <f>IFERROR(VLOOKUP($B74,'[9]SourceData (quarterly)'!$A$2:$AZ$327,27, FALSE),0)</f>
        <v>3032580</v>
      </c>
      <c r="AC74" s="18">
        <f>IFERROR(VLOOKUP($B74,'[9]SourceData (quarterly)'!$A$2:$AZ$327,28, FALSE),0)</f>
        <v>9092851</v>
      </c>
    </row>
    <row r="75" spans="1:29" x14ac:dyDescent="0.2">
      <c r="B75" s="41" t="s">
        <v>383</v>
      </c>
      <c r="C75" s="41" t="s">
        <v>384</v>
      </c>
      <c r="D75" s="18">
        <f>IFERROR(VLOOKUP($B75,'[9]SourceData (quarterly)'!$A$2:$Z$327,3, FALSE),0)</f>
        <v>5</v>
      </c>
      <c r="E75" s="18">
        <f>IFERROR(VLOOKUP($B75,'[9]SourceData (quarterly)'!$A$2:$Z$327,4, FALSE),0)</f>
        <v>13</v>
      </c>
      <c r="F75" s="18">
        <f>IFERROR(VLOOKUP($B75,'[9]SourceData (quarterly)'!$A$2:$Z$327,5, FALSE),0)</f>
        <v>44</v>
      </c>
      <c r="G75" s="18">
        <f>IFERROR(VLOOKUP($B75,'[9]SourceData (quarterly)'!$A$2:$Z$327,6, FALSE),0)</f>
        <v>33</v>
      </c>
      <c r="H75" s="18">
        <f>IFERROR(VLOOKUP($B75,'[9]SourceData (quarterly)'!$A$2:$Z$327,7, FALSE),0)</f>
        <v>14</v>
      </c>
      <c r="I75" s="18">
        <f>IFERROR(VLOOKUP($B75,'[9]SourceData (quarterly)'!$A$2:$Z$327,8, FALSE),0)</f>
        <v>6</v>
      </c>
      <c r="J75" s="18">
        <f>IFERROR(VLOOKUP($B75,'[9]SourceData (quarterly)'!$A$2:$Z$327,9, FALSE),0)</f>
        <v>34</v>
      </c>
      <c r="K75" s="18">
        <f>IFERROR(VLOOKUP($B75,'[9]SourceData (quarterly)'!$A$2:$Z$327,10, FALSE),0)</f>
        <v>24</v>
      </c>
      <c r="L75" s="18">
        <f>IFERROR(VLOOKUP($B75,'[9]SourceData (quarterly)'!$A$2:$Z$327,11, FALSE),0)</f>
        <v>22</v>
      </c>
      <c r="M75" s="18">
        <f>IFERROR(VLOOKUP($B75,'[9]SourceData (quarterly)'!$A$2:$Z$327,12, FALSE),0)</f>
        <v>22</v>
      </c>
      <c r="N75" s="18">
        <f>IFERROR(VLOOKUP($B75,'[9]SourceData (quarterly)'!$A$2:$Z$327,13, FALSE),0)</f>
        <v>15</v>
      </c>
      <c r="O75" s="18">
        <f>IFERROR(VLOOKUP($B75,'[9]SourceData (quarterly)'!$A$2:$Z$327,14, FALSE),0)</f>
        <v>9</v>
      </c>
      <c r="P75" s="18">
        <f>IFERROR(VLOOKUP($B75,'[9]SourceData (quarterly)'!$A$2:$Z$327,15, FALSE),0)</f>
        <v>241</v>
      </c>
      <c r="Q75" s="18">
        <f>IFERROR(VLOOKUP($B75,'[9]SourceData (quarterly)'!$A$2:$Z$327,16, FALSE),0)</f>
        <v>280497</v>
      </c>
      <c r="R75" s="18">
        <f>IFERROR(VLOOKUP($B75,'[9]SourceData (quarterly)'!$A$2:$Z$327,17, FALSE),0)</f>
        <v>881569</v>
      </c>
      <c r="S75" s="18">
        <f>IFERROR(VLOOKUP($B75,'[9]SourceData (quarterly)'!$A$2:$Z$327,18, FALSE),0)</f>
        <v>2454838</v>
      </c>
      <c r="T75" s="18">
        <f>IFERROR(VLOOKUP($B75,'[9]SourceData (quarterly)'!$A$2:$Z$327,19, FALSE),0)</f>
        <v>1630089</v>
      </c>
      <c r="U75" s="18">
        <f>IFERROR(VLOOKUP($B75,'[9]SourceData (quarterly)'!$A$2:$Z$327,20, FALSE),0)</f>
        <v>882791</v>
      </c>
      <c r="V75" s="18">
        <f>IFERROR(VLOOKUP($B75,'[9]SourceData (quarterly)'!$A$2:$Z$327,21, FALSE),0)</f>
        <v>446376</v>
      </c>
      <c r="W75" s="18">
        <f>IFERROR(VLOOKUP($B75,'[9]SourceData (quarterly)'!$A$2:$Z$327,22, FALSE),0)</f>
        <v>2342259</v>
      </c>
      <c r="X75" s="18">
        <f>IFERROR(VLOOKUP($B75,'[9]SourceData (quarterly)'!$A$2:$Z$327,23, FALSE),0)</f>
        <v>1311075</v>
      </c>
      <c r="Y75" s="18">
        <f>IFERROR(VLOOKUP($B75,'[9]SourceData (quarterly)'!$A$2:$Z$327,24, FALSE),0)</f>
        <v>1261383</v>
      </c>
      <c r="Z75" s="18">
        <f>IFERROR(VLOOKUP($B75,'[9]SourceData (quarterly)'!$A$2:$Z$327,25, FALSE),0)</f>
        <v>1228779</v>
      </c>
      <c r="AA75" s="18">
        <f>IFERROR(VLOOKUP($B75,'[9]SourceData (quarterly)'!$A$2:$Z$327,26, FALSE),0)</f>
        <v>957390</v>
      </c>
      <c r="AB75" s="18">
        <f>IFERROR(VLOOKUP($B75,'[9]SourceData (quarterly)'!$A$2:$AZ$327,27, FALSE),0)</f>
        <v>537141</v>
      </c>
      <c r="AC75" s="18">
        <f>IFERROR(VLOOKUP($B75,'[9]SourceData (quarterly)'!$A$2:$AZ$327,28, FALSE),0)</f>
        <v>14214187</v>
      </c>
    </row>
    <row r="76" spans="1:29" x14ac:dyDescent="0.2">
      <c r="B76" s="41" t="s">
        <v>347</v>
      </c>
      <c r="C76" s="41" t="s">
        <v>348</v>
      </c>
      <c r="D76" s="18">
        <f>IFERROR(VLOOKUP($B76,'[9]SourceData (quarterly)'!$A$2:$Z$327,3, FALSE),0)</f>
        <v>0</v>
      </c>
      <c r="E76" s="18">
        <f>IFERROR(VLOOKUP($B76,'[9]SourceData (quarterly)'!$A$2:$Z$327,4, FALSE),0)</f>
        <v>0</v>
      </c>
      <c r="F76" s="18">
        <f>IFERROR(VLOOKUP($B76,'[9]SourceData (quarterly)'!$A$2:$Z$327,5, FALSE),0)</f>
        <v>0</v>
      </c>
      <c r="G76" s="18">
        <f>IFERROR(VLOOKUP($B76,'[9]SourceData (quarterly)'!$A$2:$Z$327,6, FALSE),0)</f>
        <v>0</v>
      </c>
      <c r="H76" s="18">
        <f>IFERROR(VLOOKUP($B76,'[9]SourceData (quarterly)'!$A$2:$Z$327,7, FALSE),0)</f>
        <v>0</v>
      </c>
      <c r="I76" s="18">
        <f>IFERROR(VLOOKUP($B76,'[9]SourceData (quarterly)'!$A$2:$Z$327,8, FALSE),0)</f>
        <v>0</v>
      </c>
      <c r="J76" s="18">
        <f>IFERROR(VLOOKUP($B76,'[9]SourceData (quarterly)'!$A$2:$Z$327,9, FALSE),0)</f>
        <v>0</v>
      </c>
      <c r="K76" s="18">
        <f>IFERROR(VLOOKUP($B76,'[9]SourceData (quarterly)'!$A$2:$Z$327,10, FALSE),0)</f>
        <v>0</v>
      </c>
      <c r="L76" s="18">
        <f>IFERROR(VLOOKUP($B76,'[9]SourceData (quarterly)'!$A$2:$Z$327,11, FALSE),0)</f>
        <v>0</v>
      </c>
      <c r="M76" s="18">
        <f>IFERROR(VLOOKUP($B76,'[9]SourceData (quarterly)'!$A$2:$Z$327,12, FALSE),0)</f>
        <v>0</v>
      </c>
      <c r="N76" s="18">
        <f>IFERROR(VLOOKUP($B76,'[9]SourceData (quarterly)'!$A$2:$Z$327,13, FALSE),0)</f>
        <v>4</v>
      </c>
      <c r="O76" s="18">
        <f>IFERROR(VLOOKUP($B76,'[9]SourceData (quarterly)'!$A$2:$Z$327,14, FALSE),0)</f>
        <v>1</v>
      </c>
      <c r="P76" s="18">
        <f>IFERROR(VLOOKUP($B76,'[9]SourceData (quarterly)'!$A$2:$Z$327,15, FALSE),0)</f>
        <v>5</v>
      </c>
      <c r="Q76" s="18">
        <f>IFERROR(VLOOKUP($B76,'[9]SourceData (quarterly)'!$A$2:$Z$327,16, FALSE),0)</f>
        <v>0</v>
      </c>
      <c r="R76" s="18">
        <f>IFERROR(VLOOKUP($B76,'[9]SourceData (quarterly)'!$A$2:$Z$327,17, FALSE),0)</f>
        <v>0</v>
      </c>
      <c r="S76" s="18">
        <f>IFERROR(VLOOKUP($B76,'[9]SourceData (quarterly)'!$A$2:$Z$327,18, FALSE),0)</f>
        <v>0</v>
      </c>
      <c r="T76" s="18">
        <f>IFERROR(VLOOKUP($B76,'[9]SourceData (quarterly)'!$A$2:$Z$327,19, FALSE),0)</f>
        <v>0</v>
      </c>
      <c r="U76" s="18">
        <f>IFERROR(VLOOKUP($B76,'[9]SourceData (quarterly)'!$A$2:$Z$327,20, FALSE),0)</f>
        <v>0</v>
      </c>
      <c r="V76" s="18">
        <f>IFERROR(VLOOKUP($B76,'[9]SourceData (quarterly)'!$A$2:$Z$327,21, FALSE),0)</f>
        <v>0</v>
      </c>
      <c r="W76" s="18">
        <f>IFERROR(VLOOKUP($B76,'[9]SourceData (quarterly)'!$A$2:$Z$327,22, FALSE),0)</f>
        <v>0</v>
      </c>
      <c r="X76" s="18">
        <f>IFERROR(VLOOKUP($B76,'[9]SourceData (quarterly)'!$A$2:$Z$327,23, FALSE),0)</f>
        <v>0</v>
      </c>
      <c r="Y76" s="18">
        <f>IFERROR(VLOOKUP($B76,'[9]SourceData (quarterly)'!$A$2:$Z$327,24, FALSE),0)</f>
        <v>0</v>
      </c>
      <c r="Z76" s="18">
        <f>IFERROR(VLOOKUP($B76,'[9]SourceData (quarterly)'!$A$2:$Z$327,25, FALSE),0)</f>
        <v>0</v>
      </c>
      <c r="AA76" s="18">
        <f>IFERROR(VLOOKUP($B76,'[9]SourceData (quarterly)'!$A$2:$Z$327,26, FALSE),0)</f>
        <v>228400</v>
      </c>
      <c r="AB76" s="18">
        <f>IFERROR(VLOOKUP($B76,'[9]SourceData (quarterly)'!$A$2:$AZ$327,27, FALSE),0)</f>
        <v>34500</v>
      </c>
      <c r="AC76" s="18">
        <f>IFERROR(VLOOKUP($B76,'[9]SourceData (quarterly)'!$A$2:$AZ$327,28, FALSE),0)</f>
        <v>262900</v>
      </c>
    </row>
    <row r="77" spans="1:29" x14ac:dyDescent="0.2">
      <c r="B77" s="41" t="s">
        <v>349</v>
      </c>
      <c r="C77" s="41" t="s">
        <v>350</v>
      </c>
      <c r="D77" s="18">
        <f>IFERROR(VLOOKUP($B77,'[9]SourceData (quarterly)'!$A$2:$Z$327,3, FALSE),0)</f>
        <v>0</v>
      </c>
      <c r="E77" s="18">
        <f>IFERROR(VLOOKUP($B77,'[9]SourceData (quarterly)'!$A$2:$Z$327,4, FALSE),0)</f>
        <v>0</v>
      </c>
      <c r="F77" s="18">
        <f>IFERROR(VLOOKUP($B77,'[9]SourceData (quarterly)'!$A$2:$Z$327,5, FALSE),0)</f>
        <v>0</v>
      </c>
      <c r="G77" s="18">
        <f>IFERROR(VLOOKUP($B77,'[9]SourceData (quarterly)'!$A$2:$Z$327,6, FALSE),0)</f>
        <v>0</v>
      </c>
      <c r="H77" s="18">
        <f>IFERROR(VLOOKUP($B77,'[9]SourceData (quarterly)'!$A$2:$Z$327,7, FALSE),0)</f>
        <v>0</v>
      </c>
      <c r="I77" s="18">
        <f>IFERROR(VLOOKUP($B77,'[9]SourceData (quarterly)'!$A$2:$Z$327,8, FALSE),0)</f>
        <v>0</v>
      </c>
      <c r="J77" s="18">
        <f>IFERROR(VLOOKUP($B77,'[9]SourceData (quarterly)'!$A$2:$Z$327,9, FALSE),0)</f>
        <v>0</v>
      </c>
      <c r="K77" s="18">
        <f>IFERROR(VLOOKUP($B77,'[9]SourceData (quarterly)'!$A$2:$Z$327,10, FALSE),0)</f>
        <v>0</v>
      </c>
      <c r="L77" s="18">
        <f>IFERROR(VLOOKUP($B77,'[9]SourceData (quarterly)'!$A$2:$Z$327,11, FALSE),0)</f>
        <v>0</v>
      </c>
      <c r="M77" s="18">
        <f>IFERROR(VLOOKUP($B77,'[9]SourceData (quarterly)'!$A$2:$Z$327,12, FALSE),0)</f>
        <v>0</v>
      </c>
      <c r="N77" s="18">
        <f>IFERROR(VLOOKUP($B77,'[9]SourceData (quarterly)'!$A$2:$Z$327,13, FALSE),0)</f>
        <v>0</v>
      </c>
      <c r="O77" s="18">
        <f>IFERROR(VLOOKUP($B77,'[9]SourceData (quarterly)'!$A$2:$Z$327,14, FALSE),0)</f>
        <v>0</v>
      </c>
      <c r="P77" s="18">
        <f>IFERROR(VLOOKUP($B77,'[9]SourceData (quarterly)'!$A$2:$Z$327,15, FALSE),0)</f>
        <v>0</v>
      </c>
      <c r="Q77" s="18">
        <f>IFERROR(VLOOKUP($B77,'[9]SourceData (quarterly)'!$A$2:$Z$327,16, FALSE),0)</f>
        <v>0</v>
      </c>
      <c r="R77" s="18">
        <f>IFERROR(VLOOKUP($B77,'[9]SourceData (quarterly)'!$A$2:$Z$327,17, FALSE),0)</f>
        <v>0</v>
      </c>
      <c r="S77" s="18">
        <f>IFERROR(VLOOKUP($B77,'[9]SourceData (quarterly)'!$A$2:$Z$327,18, FALSE),0)</f>
        <v>0</v>
      </c>
      <c r="T77" s="18">
        <f>IFERROR(VLOOKUP($B77,'[9]SourceData (quarterly)'!$A$2:$Z$327,19, FALSE),0)</f>
        <v>0</v>
      </c>
      <c r="U77" s="18">
        <f>IFERROR(VLOOKUP($B77,'[9]SourceData (quarterly)'!$A$2:$Z$327,20, FALSE),0)</f>
        <v>0</v>
      </c>
      <c r="V77" s="18">
        <f>IFERROR(VLOOKUP($B77,'[9]SourceData (quarterly)'!$A$2:$Z$327,21, FALSE),0)</f>
        <v>0</v>
      </c>
      <c r="W77" s="18">
        <f>IFERROR(VLOOKUP($B77,'[9]SourceData (quarterly)'!$A$2:$Z$327,22, FALSE),0)</f>
        <v>0</v>
      </c>
      <c r="X77" s="18">
        <f>IFERROR(VLOOKUP($B77,'[9]SourceData (quarterly)'!$A$2:$Z$327,23, FALSE),0)</f>
        <v>0</v>
      </c>
      <c r="Y77" s="18">
        <f>IFERROR(VLOOKUP($B77,'[9]SourceData (quarterly)'!$A$2:$Z$327,24, FALSE),0)</f>
        <v>0</v>
      </c>
      <c r="Z77" s="18">
        <f>IFERROR(VLOOKUP($B77,'[9]SourceData (quarterly)'!$A$2:$Z$327,25, FALSE),0)</f>
        <v>0</v>
      </c>
      <c r="AA77" s="18">
        <f>IFERROR(VLOOKUP($B77,'[9]SourceData (quarterly)'!$A$2:$Z$327,26, FALSE),0)</f>
        <v>0</v>
      </c>
      <c r="AB77" s="18">
        <f>IFERROR(VLOOKUP($B77,'[9]SourceData (quarterly)'!$A$2:$AZ$327,27, FALSE),0)</f>
        <v>0</v>
      </c>
      <c r="AC77" s="18">
        <f>IFERROR(VLOOKUP($B77,'[9]SourceData (quarterly)'!$A$2:$AZ$327,28, FALSE),0)</f>
        <v>0</v>
      </c>
    </row>
    <row r="78" spans="1:29" x14ac:dyDescent="0.2">
      <c r="B78" s="41" t="s">
        <v>385</v>
      </c>
      <c r="C78" s="41" t="s">
        <v>386</v>
      </c>
      <c r="D78" s="18">
        <f>IFERROR(VLOOKUP($B78,'[9]SourceData (quarterly)'!$A$2:$Z$327,3, FALSE),0)</f>
        <v>5</v>
      </c>
      <c r="E78" s="18">
        <f>IFERROR(VLOOKUP($B78,'[9]SourceData (quarterly)'!$A$2:$Z$327,4, FALSE),0)</f>
        <v>4</v>
      </c>
      <c r="F78" s="18">
        <f>IFERROR(VLOOKUP($B78,'[9]SourceData (quarterly)'!$A$2:$Z$327,5, FALSE),0)</f>
        <v>36</v>
      </c>
      <c r="G78" s="18">
        <f>IFERROR(VLOOKUP($B78,'[9]SourceData (quarterly)'!$A$2:$Z$327,6, FALSE),0)</f>
        <v>51</v>
      </c>
      <c r="H78" s="18">
        <f>IFERROR(VLOOKUP($B78,'[9]SourceData (quarterly)'!$A$2:$Z$327,7, FALSE),0)</f>
        <v>12</v>
      </c>
      <c r="I78" s="18">
        <f>IFERROR(VLOOKUP($B78,'[9]SourceData (quarterly)'!$A$2:$Z$327,8, FALSE),0)</f>
        <v>1</v>
      </c>
      <c r="J78" s="18">
        <f>IFERROR(VLOOKUP($B78,'[9]SourceData (quarterly)'!$A$2:$Z$327,9, FALSE),0)</f>
        <v>4</v>
      </c>
      <c r="K78" s="18">
        <f>IFERROR(VLOOKUP($B78,'[9]SourceData (quarterly)'!$A$2:$Z$327,10, FALSE),0)</f>
        <v>9</v>
      </c>
      <c r="L78" s="18">
        <f>IFERROR(VLOOKUP($B78,'[9]SourceData (quarterly)'!$A$2:$Z$327,11, FALSE),0)</f>
        <v>35</v>
      </c>
      <c r="M78" s="18">
        <f>IFERROR(VLOOKUP($B78,'[9]SourceData (quarterly)'!$A$2:$Z$327,12, FALSE),0)</f>
        <v>41</v>
      </c>
      <c r="N78" s="18">
        <f>IFERROR(VLOOKUP($B78,'[9]SourceData (quarterly)'!$A$2:$Z$327,13, FALSE),0)</f>
        <v>31</v>
      </c>
      <c r="O78" s="18">
        <f>IFERROR(VLOOKUP($B78,'[9]SourceData (quarterly)'!$A$2:$Z$327,14, FALSE),0)</f>
        <v>12</v>
      </c>
      <c r="P78" s="18">
        <f>IFERROR(VLOOKUP($B78,'[9]SourceData (quarterly)'!$A$2:$Z$327,15, FALSE),0)</f>
        <v>241</v>
      </c>
      <c r="Q78" s="18">
        <f>IFERROR(VLOOKUP($B78,'[9]SourceData (quarterly)'!$A$2:$Z$327,16, FALSE),0)</f>
        <v>239800</v>
      </c>
      <c r="R78" s="18">
        <f>IFERROR(VLOOKUP($B78,'[9]SourceData (quarterly)'!$A$2:$Z$327,17, FALSE),0)</f>
        <v>234500</v>
      </c>
      <c r="S78" s="18">
        <f>IFERROR(VLOOKUP($B78,'[9]SourceData (quarterly)'!$A$2:$Z$327,18, FALSE),0)</f>
        <v>1633694</v>
      </c>
      <c r="T78" s="18">
        <f>IFERROR(VLOOKUP($B78,'[9]SourceData (quarterly)'!$A$2:$Z$327,19, FALSE),0)</f>
        <v>2359899</v>
      </c>
      <c r="U78" s="18">
        <f>IFERROR(VLOOKUP($B78,'[9]SourceData (quarterly)'!$A$2:$Z$327,20, FALSE),0)</f>
        <v>615200</v>
      </c>
      <c r="V78" s="18">
        <f>IFERROR(VLOOKUP($B78,'[9]SourceData (quarterly)'!$A$2:$Z$327,21, FALSE),0)</f>
        <v>45000</v>
      </c>
      <c r="W78" s="18">
        <f>IFERROR(VLOOKUP($B78,'[9]SourceData (quarterly)'!$A$2:$Z$327,22, FALSE),0)</f>
        <v>358900</v>
      </c>
      <c r="X78" s="18">
        <f>IFERROR(VLOOKUP($B78,'[9]SourceData (quarterly)'!$A$2:$Z$327,23, FALSE),0)</f>
        <v>593800</v>
      </c>
      <c r="Y78" s="18">
        <f>IFERROR(VLOOKUP($B78,'[9]SourceData (quarterly)'!$A$2:$Z$327,24, FALSE),0)</f>
        <v>2045000</v>
      </c>
      <c r="Z78" s="18">
        <f>IFERROR(VLOOKUP($B78,'[9]SourceData (quarterly)'!$A$2:$Z$327,25, FALSE),0)</f>
        <v>2709000</v>
      </c>
      <c r="AA78" s="18">
        <f>IFERROR(VLOOKUP($B78,'[9]SourceData (quarterly)'!$A$2:$Z$327,26, FALSE),0)</f>
        <v>1918400</v>
      </c>
      <c r="AB78" s="18">
        <f>IFERROR(VLOOKUP($B78,'[9]SourceData (quarterly)'!$A$2:$AZ$327,27, FALSE),0)</f>
        <v>889100</v>
      </c>
      <c r="AC78" s="18">
        <f>IFERROR(VLOOKUP($B78,'[9]SourceData (quarterly)'!$A$2:$AZ$327,28, FALSE),0)</f>
        <v>13642293</v>
      </c>
    </row>
    <row r="79" spans="1:29" x14ac:dyDescent="0.2">
      <c r="B79" s="41" t="s">
        <v>387</v>
      </c>
      <c r="C79" s="41" t="s">
        <v>388</v>
      </c>
      <c r="D79" s="18">
        <f>IFERROR(VLOOKUP($B79,'[9]SourceData (quarterly)'!$A$2:$Z$327,3, FALSE),0)</f>
        <v>9</v>
      </c>
      <c r="E79" s="18">
        <f>IFERROR(VLOOKUP($B79,'[9]SourceData (quarterly)'!$A$2:$Z$327,4, FALSE),0)</f>
        <v>32</v>
      </c>
      <c r="F79" s="18">
        <f>IFERROR(VLOOKUP($B79,'[9]SourceData (quarterly)'!$A$2:$Z$327,5, FALSE),0)</f>
        <v>20</v>
      </c>
      <c r="G79" s="18">
        <f>IFERROR(VLOOKUP($B79,'[9]SourceData (quarterly)'!$A$2:$Z$327,6, FALSE),0)</f>
        <v>3</v>
      </c>
      <c r="H79" s="18">
        <f>IFERROR(VLOOKUP($B79,'[9]SourceData (quarterly)'!$A$2:$Z$327,7, FALSE),0)</f>
        <v>0</v>
      </c>
      <c r="I79" s="18">
        <f>IFERROR(VLOOKUP($B79,'[9]SourceData (quarterly)'!$A$2:$Z$327,8, FALSE),0)</f>
        <v>0</v>
      </c>
      <c r="J79" s="18">
        <f>IFERROR(VLOOKUP($B79,'[9]SourceData (quarterly)'!$A$2:$Z$327,9, FALSE),0)</f>
        <v>6</v>
      </c>
      <c r="K79" s="18">
        <f>IFERROR(VLOOKUP($B79,'[9]SourceData (quarterly)'!$A$2:$Z$327,10, FALSE),0)</f>
        <v>1</v>
      </c>
      <c r="L79" s="18">
        <f>IFERROR(VLOOKUP($B79,'[9]SourceData (quarterly)'!$A$2:$Z$327,11, FALSE),0)</f>
        <v>36</v>
      </c>
      <c r="M79" s="18">
        <f>IFERROR(VLOOKUP($B79,'[9]SourceData (quarterly)'!$A$2:$Z$327,12, FALSE),0)</f>
        <v>5</v>
      </c>
      <c r="N79" s="18">
        <f>IFERROR(VLOOKUP($B79,'[9]SourceData (quarterly)'!$A$2:$Z$327,13, FALSE),0)</f>
        <v>0</v>
      </c>
      <c r="O79" s="18">
        <f>IFERROR(VLOOKUP($B79,'[9]SourceData (quarterly)'!$A$2:$Z$327,14, FALSE),0)</f>
        <v>2</v>
      </c>
      <c r="P79" s="18">
        <f>IFERROR(VLOOKUP($B79,'[9]SourceData (quarterly)'!$A$2:$Z$327,15, FALSE),0)</f>
        <v>114</v>
      </c>
      <c r="Q79" s="18">
        <f>IFERROR(VLOOKUP($B79,'[9]SourceData (quarterly)'!$A$2:$Z$327,16, FALSE),0)</f>
        <v>336900</v>
      </c>
      <c r="R79" s="18">
        <f>IFERROR(VLOOKUP($B79,'[9]SourceData (quarterly)'!$A$2:$Z$327,17, FALSE),0)</f>
        <v>1751268</v>
      </c>
      <c r="S79" s="18">
        <f>IFERROR(VLOOKUP($B79,'[9]SourceData (quarterly)'!$A$2:$Z$327,18, FALSE),0)</f>
        <v>1217995</v>
      </c>
      <c r="T79" s="18">
        <f>IFERROR(VLOOKUP($B79,'[9]SourceData (quarterly)'!$A$2:$Z$327,19, FALSE),0)</f>
        <v>160279</v>
      </c>
      <c r="U79" s="18">
        <f>IFERROR(VLOOKUP($B79,'[9]SourceData (quarterly)'!$A$2:$Z$327,20, FALSE),0)</f>
        <v>0</v>
      </c>
      <c r="V79" s="18">
        <f>IFERROR(VLOOKUP($B79,'[9]SourceData (quarterly)'!$A$2:$Z$327,21, FALSE),0)</f>
        <v>0</v>
      </c>
      <c r="W79" s="18">
        <f>IFERROR(VLOOKUP($B79,'[9]SourceData (quarterly)'!$A$2:$Z$327,22, FALSE),0)</f>
        <v>343500</v>
      </c>
      <c r="X79" s="18">
        <f>IFERROR(VLOOKUP($B79,'[9]SourceData (quarterly)'!$A$2:$Z$327,23, FALSE),0)</f>
        <v>60000</v>
      </c>
      <c r="Y79" s="18">
        <f>IFERROR(VLOOKUP($B79,'[9]SourceData (quarterly)'!$A$2:$Z$327,24, FALSE),0)</f>
        <v>1948100</v>
      </c>
      <c r="Z79" s="18">
        <f>IFERROR(VLOOKUP($B79,'[9]SourceData (quarterly)'!$A$2:$Z$327,25, FALSE),0)</f>
        <v>394488</v>
      </c>
      <c r="AA79" s="18">
        <f>IFERROR(VLOOKUP($B79,'[9]SourceData (quarterly)'!$A$2:$Z$327,26, FALSE),0)</f>
        <v>0</v>
      </c>
      <c r="AB79" s="18">
        <f>IFERROR(VLOOKUP($B79,'[9]SourceData (quarterly)'!$A$2:$AZ$327,27, FALSE),0)</f>
        <v>66000</v>
      </c>
      <c r="AC79" s="18">
        <f>IFERROR(VLOOKUP($B79,'[9]SourceData (quarterly)'!$A$2:$AZ$327,28, FALSE),0)</f>
        <v>6278530</v>
      </c>
    </row>
    <row r="80" spans="1:29" x14ac:dyDescent="0.2">
      <c r="B80" s="41" t="s">
        <v>389</v>
      </c>
      <c r="C80" s="41" t="s">
        <v>390</v>
      </c>
      <c r="D80" s="18">
        <f>IFERROR(VLOOKUP($B80,'[9]SourceData (quarterly)'!$A$2:$Z$327,3, FALSE),0)</f>
        <v>0</v>
      </c>
      <c r="E80" s="18">
        <f>IFERROR(VLOOKUP($B80,'[9]SourceData (quarterly)'!$A$2:$Z$327,4, FALSE),0)</f>
        <v>8</v>
      </c>
      <c r="F80" s="18">
        <f>IFERROR(VLOOKUP($B80,'[9]SourceData (quarterly)'!$A$2:$Z$327,5, FALSE),0)</f>
        <v>31</v>
      </c>
      <c r="G80" s="18">
        <f>IFERROR(VLOOKUP($B80,'[9]SourceData (quarterly)'!$A$2:$Z$327,6, FALSE),0)</f>
        <v>50</v>
      </c>
      <c r="H80" s="18">
        <f>IFERROR(VLOOKUP($B80,'[9]SourceData (quarterly)'!$A$2:$Z$327,7, FALSE),0)</f>
        <v>8</v>
      </c>
      <c r="I80" s="18">
        <f>IFERROR(VLOOKUP($B80,'[9]SourceData (quarterly)'!$A$2:$Z$327,8, FALSE),0)</f>
        <v>3</v>
      </c>
      <c r="J80" s="18">
        <f>IFERROR(VLOOKUP($B80,'[9]SourceData (quarterly)'!$A$2:$Z$327,9, FALSE),0)</f>
        <v>0</v>
      </c>
      <c r="K80" s="18">
        <f>IFERROR(VLOOKUP($B80,'[9]SourceData (quarterly)'!$A$2:$Z$327,10, FALSE),0)</f>
        <v>22</v>
      </c>
      <c r="L80" s="18">
        <f>IFERROR(VLOOKUP($B80,'[9]SourceData (quarterly)'!$A$2:$Z$327,11, FALSE),0)</f>
        <v>12</v>
      </c>
      <c r="M80" s="18">
        <f>IFERROR(VLOOKUP($B80,'[9]SourceData (quarterly)'!$A$2:$Z$327,12, FALSE),0)</f>
        <v>6</v>
      </c>
      <c r="N80" s="18">
        <f>IFERROR(VLOOKUP($B80,'[9]SourceData (quarterly)'!$A$2:$Z$327,13, FALSE),0)</f>
        <v>2</v>
      </c>
      <c r="O80" s="18">
        <f>IFERROR(VLOOKUP($B80,'[9]SourceData (quarterly)'!$A$2:$Z$327,14, FALSE),0)</f>
        <v>0</v>
      </c>
      <c r="P80" s="18">
        <f>IFERROR(VLOOKUP($B80,'[9]SourceData (quarterly)'!$A$2:$Z$327,15, FALSE),0)</f>
        <v>142</v>
      </c>
      <c r="Q80" s="18">
        <f>IFERROR(VLOOKUP($B80,'[9]SourceData (quarterly)'!$A$2:$Z$327,16, FALSE),0)</f>
        <v>0</v>
      </c>
      <c r="R80" s="18">
        <f>IFERROR(VLOOKUP($B80,'[9]SourceData (quarterly)'!$A$2:$Z$327,17, FALSE),0)</f>
        <v>366796</v>
      </c>
      <c r="S80" s="18">
        <f>IFERROR(VLOOKUP($B80,'[9]SourceData (quarterly)'!$A$2:$Z$327,18, FALSE),0)</f>
        <v>1606787</v>
      </c>
      <c r="T80" s="18">
        <f>IFERROR(VLOOKUP($B80,'[9]SourceData (quarterly)'!$A$2:$Z$327,19, FALSE),0)</f>
        <v>2682669</v>
      </c>
      <c r="U80" s="18">
        <f>IFERROR(VLOOKUP($B80,'[9]SourceData (quarterly)'!$A$2:$Z$327,20, FALSE),0)</f>
        <v>485954</v>
      </c>
      <c r="V80" s="18">
        <f>IFERROR(VLOOKUP($B80,'[9]SourceData (quarterly)'!$A$2:$Z$327,21, FALSE),0)</f>
        <v>180998</v>
      </c>
      <c r="W80" s="18">
        <f>IFERROR(VLOOKUP($B80,'[9]SourceData (quarterly)'!$A$2:$Z$327,22, FALSE),0)</f>
        <v>0</v>
      </c>
      <c r="X80" s="18">
        <f>IFERROR(VLOOKUP($B80,'[9]SourceData (quarterly)'!$A$2:$Z$327,23, FALSE),0)</f>
        <v>1103950</v>
      </c>
      <c r="Y80" s="18">
        <f>IFERROR(VLOOKUP($B80,'[9]SourceData (quarterly)'!$A$2:$Z$327,24, FALSE),0)</f>
        <v>671500</v>
      </c>
      <c r="Z80" s="18">
        <f>IFERROR(VLOOKUP($B80,'[9]SourceData (quarterly)'!$A$2:$Z$327,25, FALSE),0)</f>
        <v>368950</v>
      </c>
      <c r="AA80" s="18">
        <f>IFERROR(VLOOKUP($B80,'[9]SourceData (quarterly)'!$A$2:$Z$327,26, FALSE),0)</f>
        <v>143500</v>
      </c>
      <c r="AB80" s="18">
        <f>IFERROR(VLOOKUP($B80,'[9]SourceData (quarterly)'!$A$2:$AZ$327,27, FALSE),0)</f>
        <v>0</v>
      </c>
      <c r="AC80" s="18">
        <f>IFERROR(VLOOKUP($B80,'[9]SourceData (quarterly)'!$A$2:$AZ$327,28, FALSE),0)</f>
        <v>7611104</v>
      </c>
    </row>
    <row r="81" spans="2:29" x14ac:dyDescent="0.2">
      <c r="B81" s="41" t="s">
        <v>391</v>
      </c>
      <c r="C81" s="41" t="s">
        <v>392</v>
      </c>
      <c r="D81" s="18">
        <f>IFERROR(VLOOKUP($B81,'[9]SourceData (quarterly)'!$A$2:$Z$327,3, FALSE),0)</f>
        <v>0</v>
      </c>
      <c r="E81" s="18">
        <f>IFERROR(VLOOKUP($B81,'[9]SourceData (quarterly)'!$A$2:$Z$327,4, FALSE),0)</f>
        <v>6</v>
      </c>
      <c r="F81" s="18">
        <f>IFERROR(VLOOKUP($B81,'[9]SourceData (quarterly)'!$A$2:$Z$327,5, FALSE),0)</f>
        <v>38</v>
      </c>
      <c r="G81" s="18">
        <f>IFERROR(VLOOKUP($B81,'[9]SourceData (quarterly)'!$A$2:$Z$327,6, FALSE),0)</f>
        <v>23</v>
      </c>
      <c r="H81" s="18">
        <f>IFERROR(VLOOKUP($B81,'[9]SourceData (quarterly)'!$A$2:$Z$327,7, FALSE),0)</f>
        <v>46</v>
      </c>
      <c r="I81" s="18">
        <f>IFERROR(VLOOKUP($B81,'[9]SourceData (quarterly)'!$A$2:$Z$327,8, FALSE),0)</f>
        <v>36</v>
      </c>
      <c r="J81" s="18">
        <f>IFERROR(VLOOKUP($B81,'[9]SourceData (quarterly)'!$A$2:$Z$327,9, FALSE),0)</f>
        <v>7</v>
      </c>
      <c r="K81" s="18">
        <f>IFERROR(VLOOKUP($B81,'[9]SourceData (quarterly)'!$A$2:$Z$327,10, FALSE),0)</f>
        <v>4</v>
      </c>
      <c r="L81" s="18">
        <f>IFERROR(VLOOKUP($B81,'[9]SourceData (quarterly)'!$A$2:$Z$327,11, FALSE),0)</f>
        <v>21</v>
      </c>
      <c r="M81" s="18">
        <f>IFERROR(VLOOKUP($B81,'[9]SourceData (quarterly)'!$A$2:$Z$327,12, FALSE),0)</f>
        <v>35</v>
      </c>
      <c r="N81" s="18">
        <f>IFERROR(VLOOKUP($B81,'[9]SourceData (quarterly)'!$A$2:$Z$327,13, FALSE),0)</f>
        <v>47</v>
      </c>
      <c r="O81" s="18">
        <f>IFERROR(VLOOKUP($B81,'[9]SourceData (quarterly)'!$A$2:$Z$327,14, FALSE),0)</f>
        <v>6</v>
      </c>
      <c r="P81" s="18">
        <f>IFERROR(VLOOKUP($B81,'[9]SourceData (quarterly)'!$A$2:$Z$327,15, FALSE),0)</f>
        <v>269</v>
      </c>
      <c r="Q81" s="18">
        <f>IFERROR(VLOOKUP($B81,'[9]SourceData (quarterly)'!$A$2:$Z$327,16, FALSE),0)</f>
        <v>0</v>
      </c>
      <c r="R81" s="18">
        <f>IFERROR(VLOOKUP($B81,'[9]SourceData (quarterly)'!$A$2:$Z$327,17, FALSE),0)</f>
        <v>353800</v>
      </c>
      <c r="S81" s="18">
        <f>IFERROR(VLOOKUP($B81,'[9]SourceData (quarterly)'!$A$2:$Z$327,18, FALSE),0)</f>
        <v>2489779</v>
      </c>
      <c r="T81" s="18">
        <f>IFERROR(VLOOKUP($B81,'[9]SourceData (quarterly)'!$A$2:$Z$327,19, FALSE),0)</f>
        <v>1721400</v>
      </c>
      <c r="U81" s="18">
        <f>IFERROR(VLOOKUP($B81,'[9]SourceData (quarterly)'!$A$2:$Z$327,20, FALSE),0)</f>
        <v>4094920</v>
      </c>
      <c r="V81" s="18">
        <f>IFERROR(VLOOKUP($B81,'[9]SourceData (quarterly)'!$A$2:$Z$327,21, FALSE),0)</f>
        <v>3025110</v>
      </c>
      <c r="W81" s="18">
        <f>IFERROR(VLOOKUP($B81,'[9]SourceData (quarterly)'!$A$2:$Z$327,22, FALSE),0)</f>
        <v>699100</v>
      </c>
      <c r="X81" s="18">
        <f>IFERROR(VLOOKUP($B81,'[9]SourceData (quarterly)'!$A$2:$Z$327,23, FALSE),0)</f>
        <v>313684</v>
      </c>
      <c r="Y81" s="18">
        <f>IFERROR(VLOOKUP($B81,'[9]SourceData (quarterly)'!$A$2:$Z$327,24, FALSE),0)</f>
        <v>2013940</v>
      </c>
      <c r="Z81" s="18">
        <f>IFERROR(VLOOKUP($B81,'[9]SourceData (quarterly)'!$A$2:$Z$327,25, FALSE),0)</f>
        <v>3100190</v>
      </c>
      <c r="AA81" s="18">
        <f>IFERROR(VLOOKUP($B81,'[9]SourceData (quarterly)'!$A$2:$Z$327,26, FALSE),0)</f>
        <v>4251000</v>
      </c>
      <c r="AB81" s="18">
        <f>IFERROR(VLOOKUP($B81,'[9]SourceData (quarterly)'!$A$2:$AZ$327,27, FALSE),0)</f>
        <v>686822</v>
      </c>
      <c r="AC81" s="18">
        <f>IFERROR(VLOOKUP($B81,'[9]SourceData (quarterly)'!$A$2:$AZ$327,28, FALSE),0)</f>
        <v>22749745</v>
      </c>
    </row>
    <row r="82" spans="2:29" x14ac:dyDescent="0.2">
      <c r="B82" s="41" t="s">
        <v>351</v>
      </c>
      <c r="C82" s="41" t="s">
        <v>352</v>
      </c>
      <c r="D82" s="18">
        <f>IFERROR(VLOOKUP($B82,'[9]SourceData (quarterly)'!$A$2:$Z$327,3, FALSE),0)</f>
        <v>0</v>
      </c>
      <c r="E82" s="18">
        <f>IFERROR(VLOOKUP($B82,'[9]SourceData (quarterly)'!$A$2:$Z$327,4, FALSE),0)</f>
        <v>2</v>
      </c>
      <c r="F82" s="18">
        <f>IFERROR(VLOOKUP($B82,'[9]SourceData (quarterly)'!$A$2:$Z$327,5, FALSE),0)</f>
        <v>2</v>
      </c>
      <c r="G82" s="18">
        <f>IFERROR(VLOOKUP($B82,'[9]SourceData (quarterly)'!$A$2:$Z$327,6, FALSE),0)</f>
        <v>0</v>
      </c>
      <c r="H82" s="18">
        <f>IFERROR(VLOOKUP($B82,'[9]SourceData (quarterly)'!$A$2:$Z$327,7, FALSE),0)</f>
        <v>0</v>
      </c>
      <c r="I82" s="18">
        <f>IFERROR(VLOOKUP($B82,'[9]SourceData (quarterly)'!$A$2:$Z$327,8, FALSE),0)</f>
        <v>0</v>
      </c>
      <c r="J82" s="18">
        <f>IFERROR(VLOOKUP($B82,'[9]SourceData (quarterly)'!$A$2:$Z$327,9, FALSE),0)</f>
        <v>2</v>
      </c>
      <c r="K82" s="18">
        <f>IFERROR(VLOOKUP($B82,'[9]SourceData (quarterly)'!$A$2:$Z$327,10, FALSE),0)</f>
        <v>1</v>
      </c>
      <c r="L82" s="18">
        <f>IFERROR(VLOOKUP($B82,'[9]SourceData (quarterly)'!$A$2:$Z$327,11, FALSE),0)</f>
        <v>19</v>
      </c>
      <c r="M82" s="18">
        <f>IFERROR(VLOOKUP($B82,'[9]SourceData (quarterly)'!$A$2:$Z$327,12, FALSE),0)</f>
        <v>13</v>
      </c>
      <c r="N82" s="18">
        <f>IFERROR(VLOOKUP($B82,'[9]SourceData (quarterly)'!$A$2:$Z$327,13, FALSE),0)</f>
        <v>10</v>
      </c>
      <c r="O82" s="18">
        <f>IFERROR(VLOOKUP($B82,'[9]SourceData (quarterly)'!$A$2:$Z$327,14, FALSE),0)</f>
        <v>8</v>
      </c>
      <c r="P82" s="18">
        <f>IFERROR(VLOOKUP($B82,'[9]SourceData (quarterly)'!$A$2:$Z$327,15, FALSE),0)</f>
        <v>57</v>
      </c>
      <c r="Q82" s="18">
        <f>IFERROR(VLOOKUP($B82,'[9]SourceData (quarterly)'!$A$2:$Z$327,16, FALSE),0)</f>
        <v>0</v>
      </c>
      <c r="R82" s="18">
        <f>IFERROR(VLOOKUP($B82,'[9]SourceData (quarterly)'!$A$2:$Z$327,17, FALSE),0)</f>
        <v>119190</v>
      </c>
      <c r="S82" s="18">
        <f>IFERROR(VLOOKUP($B82,'[9]SourceData (quarterly)'!$A$2:$Z$327,18, FALSE),0)</f>
        <v>185110</v>
      </c>
      <c r="T82" s="18">
        <f>IFERROR(VLOOKUP($B82,'[9]SourceData (quarterly)'!$A$2:$Z$327,19, FALSE),0)</f>
        <v>0</v>
      </c>
      <c r="U82" s="18">
        <f>IFERROR(VLOOKUP($B82,'[9]SourceData (quarterly)'!$A$2:$Z$327,20, FALSE),0)</f>
        <v>0</v>
      </c>
      <c r="V82" s="18">
        <f>IFERROR(VLOOKUP($B82,'[9]SourceData (quarterly)'!$A$2:$Z$327,21, FALSE),0)</f>
        <v>0</v>
      </c>
      <c r="W82" s="18">
        <f>IFERROR(VLOOKUP($B82,'[9]SourceData (quarterly)'!$A$2:$Z$327,22, FALSE),0)</f>
        <v>143513</v>
      </c>
      <c r="X82" s="18">
        <f>IFERROR(VLOOKUP($B82,'[9]SourceData (quarterly)'!$A$2:$Z$327,23, FALSE),0)</f>
        <v>59200</v>
      </c>
      <c r="Y82" s="18">
        <f>IFERROR(VLOOKUP($B82,'[9]SourceData (quarterly)'!$A$2:$Z$327,24, FALSE),0)</f>
        <v>1281936</v>
      </c>
      <c r="Z82" s="18">
        <f>IFERROR(VLOOKUP($B82,'[9]SourceData (quarterly)'!$A$2:$Z$327,25, FALSE),0)</f>
        <v>1031521</v>
      </c>
      <c r="AA82" s="18">
        <f>IFERROR(VLOOKUP($B82,'[9]SourceData (quarterly)'!$A$2:$Z$327,26, FALSE),0)</f>
        <v>925250</v>
      </c>
      <c r="AB82" s="18">
        <f>IFERROR(VLOOKUP($B82,'[9]SourceData (quarterly)'!$A$2:$AZ$327,27, FALSE),0)</f>
        <v>877000</v>
      </c>
      <c r="AC82" s="18">
        <f>IFERROR(VLOOKUP($B82,'[9]SourceData (quarterly)'!$A$2:$AZ$327,28, FALSE),0)</f>
        <v>4622720</v>
      </c>
    </row>
    <row r="83" spans="2:29" x14ac:dyDescent="0.2">
      <c r="B83" s="41" t="s">
        <v>353</v>
      </c>
      <c r="C83" s="41" t="s">
        <v>354</v>
      </c>
      <c r="D83" s="18">
        <f>IFERROR(VLOOKUP($B83,'[9]SourceData (quarterly)'!$A$2:$Z$327,3, FALSE),0)</f>
        <v>0</v>
      </c>
      <c r="E83" s="18">
        <f>IFERROR(VLOOKUP($B83,'[9]SourceData (quarterly)'!$A$2:$Z$327,4, FALSE),0)</f>
        <v>0</v>
      </c>
      <c r="F83" s="18">
        <f>IFERROR(VLOOKUP($B83,'[9]SourceData (quarterly)'!$A$2:$Z$327,5, FALSE),0)</f>
        <v>0</v>
      </c>
      <c r="G83" s="18">
        <f>IFERROR(VLOOKUP($B83,'[9]SourceData (quarterly)'!$A$2:$Z$327,6, FALSE),0)</f>
        <v>0</v>
      </c>
      <c r="H83" s="18">
        <f>IFERROR(VLOOKUP($B83,'[9]SourceData (quarterly)'!$A$2:$Z$327,7, FALSE),0)</f>
        <v>1</v>
      </c>
      <c r="I83" s="18">
        <f>IFERROR(VLOOKUP($B83,'[9]SourceData (quarterly)'!$A$2:$Z$327,8, FALSE),0)</f>
        <v>0</v>
      </c>
      <c r="J83" s="18">
        <f>IFERROR(VLOOKUP($B83,'[9]SourceData (quarterly)'!$A$2:$Z$327,9, FALSE),0)</f>
        <v>0</v>
      </c>
      <c r="K83" s="18">
        <f>IFERROR(VLOOKUP($B83,'[9]SourceData (quarterly)'!$A$2:$Z$327,10, FALSE),0)</f>
        <v>0</v>
      </c>
      <c r="L83" s="18">
        <f>IFERROR(VLOOKUP($B83,'[9]SourceData (quarterly)'!$A$2:$Z$327,11, FALSE),0)</f>
        <v>2</v>
      </c>
      <c r="M83" s="18">
        <f>IFERROR(VLOOKUP($B83,'[9]SourceData (quarterly)'!$A$2:$Z$327,12, FALSE),0)</f>
        <v>0</v>
      </c>
      <c r="N83" s="18">
        <f>IFERROR(VLOOKUP($B83,'[9]SourceData (quarterly)'!$A$2:$Z$327,13, FALSE),0)</f>
        <v>0</v>
      </c>
      <c r="O83" s="18">
        <f>IFERROR(VLOOKUP($B83,'[9]SourceData (quarterly)'!$A$2:$Z$327,14, FALSE),0)</f>
        <v>0</v>
      </c>
      <c r="P83" s="18">
        <f>IFERROR(VLOOKUP($B83,'[9]SourceData (quarterly)'!$A$2:$Z$327,15, FALSE),0)</f>
        <v>3</v>
      </c>
      <c r="Q83" s="18">
        <f>IFERROR(VLOOKUP($B83,'[9]SourceData (quarterly)'!$A$2:$Z$327,16, FALSE),0)</f>
        <v>0</v>
      </c>
      <c r="R83" s="18">
        <f>IFERROR(VLOOKUP($B83,'[9]SourceData (quarterly)'!$A$2:$Z$327,17, FALSE),0)</f>
        <v>0</v>
      </c>
      <c r="S83" s="18">
        <f>IFERROR(VLOOKUP($B83,'[9]SourceData (quarterly)'!$A$2:$Z$327,18, FALSE),0)</f>
        <v>0</v>
      </c>
      <c r="T83" s="18">
        <f>IFERROR(VLOOKUP($B83,'[9]SourceData (quarterly)'!$A$2:$Z$327,19, FALSE),0)</f>
        <v>0</v>
      </c>
      <c r="U83" s="18">
        <f>IFERROR(VLOOKUP($B83,'[9]SourceData (quarterly)'!$A$2:$Z$327,20, FALSE),0)</f>
        <v>119999</v>
      </c>
      <c r="V83" s="18">
        <f>IFERROR(VLOOKUP($B83,'[9]SourceData (quarterly)'!$A$2:$Z$327,21, FALSE),0)</f>
        <v>0</v>
      </c>
      <c r="W83" s="18">
        <f>IFERROR(VLOOKUP($B83,'[9]SourceData (quarterly)'!$A$2:$Z$327,22, FALSE),0)</f>
        <v>0</v>
      </c>
      <c r="X83" s="18">
        <f>IFERROR(VLOOKUP($B83,'[9]SourceData (quarterly)'!$A$2:$Z$327,23, FALSE),0)</f>
        <v>0</v>
      </c>
      <c r="Y83" s="18">
        <f>IFERROR(VLOOKUP($B83,'[9]SourceData (quarterly)'!$A$2:$Z$327,24, FALSE),0)</f>
        <v>193600</v>
      </c>
      <c r="Z83" s="18">
        <f>IFERROR(VLOOKUP($B83,'[9]SourceData (quarterly)'!$A$2:$Z$327,25, FALSE),0)</f>
        <v>0</v>
      </c>
      <c r="AA83" s="18">
        <f>IFERROR(VLOOKUP($B83,'[9]SourceData (quarterly)'!$A$2:$Z$327,26, FALSE),0)</f>
        <v>0</v>
      </c>
      <c r="AB83" s="18">
        <f>IFERROR(VLOOKUP($B83,'[9]SourceData (quarterly)'!$A$2:$AZ$327,27, FALSE),0)</f>
        <v>0</v>
      </c>
      <c r="AC83" s="18">
        <f>IFERROR(VLOOKUP($B83,'[9]SourceData (quarterly)'!$A$2:$AZ$327,28, FALSE),0)</f>
        <v>313599</v>
      </c>
    </row>
    <row r="84" spans="2:29" x14ac:dyDescent="0.2">
      <c r="B84" s="41" t="s">
        <v>355</v>
      </c>
      <c r="C84" s="41" t="s">
        <v>356</v>
      </c>
      <c r="D84" s="18">
        <f>IFERROR(VLOOKUP($B84,'[9]SourceData (quarterly)'!$A$2:$Z$327,3, FALSE),0)</f>
        <v>0</v>
      </c>
      <c r="E84" s="18">
        <f>IFERROR(VLOOKUP($B84,'[9]SourceData (quarterly)'!$A$2:$Z$327,4, FALSE),0)</f>
        <v>0</v>
      </c>
      <c r="F84" s="18">
        <f>IFERROR(VLOOKUP($B84,'[9]SourceData (quarterly)'!$A$2:$Z$327,5, FALSE),0)</f>
        <v>0</v>
      </c>
      <c r="G84" s="18">
        <f>IFERROR(VLOOKUP($B84,'[9]SourceData (quarterly)'!$A$2:$Z$327,6, FALSE),0)</f>
        <v>0</v>
      </c>
      <c r="H84" s="18">
        <f>IFERROR(VLOOKUP($B84,'[9]SourceData (quarterly)'!$A$2:$Z$327,7, FALSE),0)</f>
        <v>0</v>
      </c>
      <c r="I84" s="18">
        <f>IFERROR(VLOOKUP($B84,'[9]SourceData (quarterly)'!$A$2:$Z$327,8, FALSE),0)</f>
        <v>0</v>
      </c>
      <c r="J84" s="18">
        <f>IFERROR(VLOOKUP($B84,'[9]SourceData (quarterly)'!$A$2:$Z$327,9, FALSE),0)</f>
        <v>0</v>
      </c>
      <c r="K84" s="18">
        <f>IFERROR(VLOOKUP($B84,'[9]SourceData (quarterly)'!$A$2:$Z$327,10, FALSE),0)</f>
        <v>0</v>
      </c>
      <c r="L84" s="18">
        <f>IFERROR(VLOOKUP($B84,'[9]SourceData (quarterly)'!$A$2:$Z$327,11, FALSE),0)</f>
        <v>0</v>
      </c>
      <c r="M84" s="18">
        <f>IFERROR(VLOOKUP($B84,'[9]SourceData (quarterly)'!$A$2:$Z$327,12, FALSE),0)</f>
        <v>0</v>
      </c>
      <c r="N84" s="18">
        <f>IFERROR(VLOOKUP($B84,'[9]SourceData (quarterly)'!$A$2:$Z$327,13, FALSE),0)</f>
        <v>1</v>
      </c>
      <c r="O84" s="18">
        <f>IFERROR(VLOOKUP($B84,'[9]SourceData (quarterly)'!$A$2:$Z$327,14, FALSE),0)</f>
        <v>0</v>
      </c>
      <c r="P84" s="18">
        <f>IFERROR(VLOOKUP($B84,'[9]SourceData (quarterly)'!$A$2:$Z$327,15, FALSE),0)</f>
        <v>1</v>
      </c>
      <c r="Q84" s="18">
        <f>IFERROR(VLOOKUP($B84,'[9]SourceData (quarterly)'!$A$2:$Z$327,16, FALSE),0)</f>
        <v>0</v>
      </c>
      <c r="R84" s="18">
        <f>IFERROR(VLOOKUP($B84,'[9]SourceData (quarterly)'!$A$2:$Z$327,17, FALSE),0)</f>
        <v>0</v>
      </c>
      <c r="S84" s="18">
        <f>IFERROR(VLOOKUP($B84,'[9]SourceData (quarterly)'!$A$2:$Z$327,18, FALSE),0)</f>
        <v>0</v>
      </c>
      <c r="T84" s="18">
        <f>IFERROR(VLOOKUP($B84,'[9]SourceData (quarterly)'!$A$2:$Z$327,19, FALSE),0)</f>
        <v>0</v>
      </c>
      <c r="U84" s="18">
        <f>IFERROR(VLOOKUP($B84,'[9]SourceData (quarterly)'!$A$2:$Z$327,20, FALSE),0)</f>
        <v>0</v>
      </c>
      <c r="V84" s="18">
        <f>IFERROR(VLOOKUP($B84,'[9]SourceData (quarterly)'!$A$2:$Z$327,21, FALSE),0)</f>
        <v>0</v>
      </c>
      <c r="W84" s="18">
        <f>IFERROR(VLOOKUP($B84,'[9]SourceData (quarterly)'!$A$2:$Z$327,22, FALSE),0)</f>
        <v>0</v>
      </c>
      <c r="X84" s="18">
        <f>IFERROR(VLOOKUP($B84,'[9]SourceData (quarterly)'!$A$2:$Z$327,23, FALSE),0)</f>
        <v>0</v>
      </c>
      <c r="Y84" s="18">
        <f>IFERROR(VLOOKUP($B84,'[9]SourceData (quarterly)'!$A$2:$Z$327,24, FALSE),0)</f>
        <v>0</v>
      </c>
      <c r="Z84" s="18">
        <f>IFERROR(VLOOKUP($B84,'[9]SourceData (quarterly)'!$A$2:$Z$327,25, FALSE),0)</f>
        <v>0</v>
      </c>
      <c r="AA84" s="18">
        <f>IFERROR(VLOOKUP($B84,'[9]SourceData (quarterly)'!$A$2:$Z$327,26, FALSE),0)</f>
        <v>119999</v>
      </c>
      <c r="AB84" s="18">
        <f>IFERROR(VLOOKUP($B84,'[9]SourceData (quarterly)'!$A$2:$AZ$327,27, FALSE),0)</f>
        <v>0</v>
      </c>
      <c r="AC84" s="18">
        <f>IFERROR(VLOOKUP($B84,'[9]SourceData (quarterly)'!$A$2:$AZ$327,28, FALSE),0)</f>
        <v>119999</v>
      </c>
    </row>
    <row r="85" spans="2:29" x14ac:dyDescent="0.2">
      <c r="B85" s="41" t="s">
        <v>393</v>
      </c>
      <c r="C85" s="41" t="s">
        <v>394</v>
      </c>
      <c r="D85" s="18">
        <f>IFERROR(VLOOKUP($B85,'[9]SourceData (quarterly)'!$A$2:$Z$327,3, FALSE),0)</f>
        <v>0</v>
      </c>
      <c r="E85" s="18">
        <f>IFERROR(VLOOKUP($B85,'[9]SourceData (quarterly)'!$A$2:$Z$327,4, FALSE),0)</f>
        <v>0</v>
      </c>
      <c r="F85" s="18">
        <f>IFERROR(VLOOKUP($B85,'[9]SourceData (quarterly)'!$A$2:$Z$327,5, FALSE),0)</f>
        <v>5</v>
      </c>
      <c r="G85" s="18">
        <f>IFERROR(VLOOKUP($B85,'[9]SourceData (quarterly)'!$A$2:$Z$327,6, FALSE),0)</f>
        <v>9</v>
      </c>
      <c r="H85" s="18">
        <f>IFERROR(VLOOKUP($B85,'[9]SourceData (quarterly)'!$A$2:$Z$327,7, FALSE),0)</f>
        <v>1</v>
      </c>
      <c r="I85" s="18">
        <f>IFERROR(VLOOKUP($B85,'[9]SourceData (quarterly)'!$A$2:$Z$327,8, FALSE),0)</f>
        <v>3</v>
      </c>
      <c r="J85" s="18">
        <f>IFERROR(VLOOKUP($B85,'[9]SourceData (quarterly)'!$A$2:$Z$327,9, FALSE),0)</f>
        <v>22</v>
      </c>
      <c r="K85" s="18">
        <f>IFERROR(VLOOKUP($B85,'[9]SourceData (quarterly)'!$A$2:$Z$327,10, FALSE),0)</f>
        <v>5</v>
      </c>
      <c r="L85" s="18">
        <f>IFERROR(VLOOKUP($B85,'[9]SourceData (quarterly)'!$A$2:$Z$327,11, FALSE),0)</f>
        <v>40</v>
      </c>
      <c r="M85" s="18">
        <f>IFERROR(VLOOKUP($B85,'[9]SourceData (quarterly)'!$A$2:$Z$327,12, FALSE),0)</f>
        <v>21</v>
      </c>
      <c r="N85" s="18">
        <f>IFERROR(VLOOKUP($B85,'[9]SourceData (quarterly)'!$A$2:$Z$327,13, FALSE),0)</f>
        <v>9</v>
      </c>
      <c r="O85" s="18">
        <f>IFERROR(VLOOKUP($B85,'[9]SourceData (quarterly)'!$A$2:$Z$327,14, FALSE),0)</f>
        <v>20</v>
      </c>
      <c r="P85" s="18">
        <f>IFERROR(VLOOKUP($B85,'[9]SourceData (quarterly)'!$A$2:$Z$327,15, FALSE),0)</f>
        <v>135</v>
      </c>
      <c r="Q85" s="18">
        <f>IFERROR(VLOOKUP($B85,'[9]SourceData (quarterly)'!$A$2:$Z$327,16, FALSE),0)</f>
        <v>0</v>
      </c>
      <c r="R85" s="18">
        <f>IFERROR(VLOOKUP($B85,'[9]SourceData (quarterly)'!$A$2:$Z$327,17, FALSE),0)</f>
        <v>0</v>
      </c>
      <c r="S85" s="18">
        <f>IFERROR(VLOOKUP($B85,'[9]SourceData (quarterly)'!$A$2:$Z$327,18, FALSE),0)</f>
        <v>335600</v>
      </c>
      <c r="T85" s="18">
        <f>IFERROR(VLOOKUP($B85,'[9]SourceData (quarterly)'!$A$2:$Z$327,19, FALSE),0)</f>
        <v>555000</v>
      </c>
      <c r="U85" s="18">
        <f>IFERROR(VLOOKUP($B85,'[9]SourceData (quarterly)'!$A$2:$Z$327,20, FALSE),0)</f>
        <v>92500</v>
      </c>
      <c r="V85" s="18">
        <f>IFERROR(VLOOKUP($B85,'[9]SourceData (quarterly)'!$A$2:$Z$327,21, FALSE),0)</f>
        <v>117280</v>
      </c>
      <c r="W85" s="18">
        <f>IFERROR(VLOOKUP($B85,'[9]SourceData (quarterly)'!$A$2:$Z$327,22, FALSE),0)</f>
        <v>1511240</v>
      </c>
      <c r="X85" s="18">
        <f>IFERROR(VLOOKUP($B85,'[9]SourceData (quarterly)'!$A$2:$Z$327,23, FALSE),0)</f>
        <v>253750</v>
      </c>
      <c r="Y85" s="18">
        <f>IFERROR(VLOOKUP($B85,'[9]SourceData (quarterly)'!$A$2:$Z$327,24, FALSE),0)</f>
        <v>2824460</v>
      </c>
      <c r="Z85" s="18">
        <f>IFERROR(VLOOKUP($B85,'[9]SourceData (quarterly)'!$A$2:$Z$327,25, FALSE),0)</f>
        <v>1482575</v>
      </c>
      <c r="AA85" s="18">
        <f>IFERROR(VLOOKUP($B85,'[9]SourceData (quarterly)'!$A$2:$Z$327,26, FALSE),0)</f>
        <v>638500</v>
      </c>
      <c r="AB85" s="18">
        <f>IFERROR(VLOOKUP($B85,'[9]SourceData (quarterly)'!$A$2:$AZ$327,27, FALSE),0)</f>
        <v>1505970</v>
      </c>
      <c r="AC85" s="18">
        <f>IFERROR(VLOOKUP($B85,'[9]SourceData (quarterly)'!$A$2:$AZ$327,28, FALSE),0)</f>
        <v>9316875</v>
      </c>
    </row>
    <row r="86" spans="2:29" x14ac:dyDescent="0.2">
      <c r="B86" s="41" t="s">
        <v>395</v>
      </c>
      <c r="C86" s="41" t="s">
        <v>396</v>
      </c>
      <c r="D86" s="18">
        <f>IFERROR(VLOOKUP($B86,'[9]SourceData (quarterly)'!$A$2:$Z$327,3, FALSE),0)</f>
        <v>3</v>
      </c>
      <c r="E86" s="18">
        <f>IFERROR(VLOOKUP($B86,'[9]SourceData (quarterly)'!$A$2:$Z$327,4, FALSE),0)</f>
        <v>29</v>
      </c>
      <c r="F86" s="18">
        <f>IFERROR(VLOOKUP($B86,'[9]SourceData (quarterly)'!$A$2:$Z$327,5, FALSE),0)</f>
        <v>61</v>
      </c>
      <c r="G86" s="18">
        <f>IFERROR(VLOOKUP($B86,'[9]SourceData (quarterly)'!$A$2:$Z$327,6, FALSE),0)</f>
        <v>54</v>
      </c>
      <c r="H86" s="18">
        <f>IFERROR(VLOOKUP($B86,'[9]SourceData (quarterly)'!$A$2:$Z$327,7, FALSE),0)</f>
        <v>57</v>
      </c>
      <c r="I86" s="18">
        <f>IFERROR(VLOOKUP($B86,'[9]SourceData (quarterly)'!$A$2:$Z$327,8, FALSE),0)</f>
        <v>74</v>
      </c>
      <c r="J86" s="18">
        <f>IFERROR(VLOOKUP($B86,'[9]SourceData (quarterly)'!$A$2:$Z$327,9, FALSE),0)</f>
        <v>29</v>
      </c>
      <c r="K86" s="18">
        <f>IFERROR(VLOOKUP($B86,'[9]SourceData (quarterly)'!$A$2:$Z$327,10, FALSE),0)</f>
        <v>6</v>
      </c>
      <c r="L86" s="18">
        <f>IFERROR(VLOOKUP($B86,'[9]SourceData (quarterly)'!$A$2:$Z$327,11, FALSE),0)</f>
        <v>48</v>
      </c>
      <c r="M86" s="18">
        <f>IFERROR(VLOOKUP($B86,'[9]SourceData (quarterly)'!$A$2:$Z$327,12, FALSE),0)</f>
        <v>47</v>
      </c>
      <c r="N86" s="18">
        <f>IFERROR(VLOOKUP($B86,'[9]SourceData (quarterly)'!$A$2:$Z$327,13, FALSE),0)</f>
        <v>58</v>
      </c>
      <c r="O86" s="18">
        <f>IFERROR(VLOOKUP($B86,'[9]SourceData (quarterly)'!$A$2:$Z$327,14, FALSE),0)</f>
        <v>48</v>
      </c>
      <c r="P86" s="18">
        <f>IFERROR(VLOOKUP($B86,'[9]SourceData (quarterly)'!$A$2:$Z$327,15, FALSE),0)</f>
        <v>514</v>
      </c>
      <c r="Q86" s="18">
        <f>IFERROR(VLOOKUP($B86,'[9]SourceData (quarterly)'!$A$2:$Z$327,16, FALSE),0)</f>
        <v>134599</v>
      </c>
      <c r="R86" s="18">
        <f>IFERROR(VLOOKUP($B86,'[9]SourceData (quarterly)'!$A$2:$Z$327,17, FALSE),0)</f>
        <v>1275740</v>
      </c>
      <c r="S86" s="18">
        <f>IFERROR(VLOOKUP($B86,'[9]SourceData (quarterly)'!$A$2:$Z$327,18, FALSE),0)</f>
        <v>3031879</v>
      </c>
      <c r="T86" s="18">
        <f>IFERROR(VLOOKUP($B86,'[9]SourceData (quarterly)'!$A$2:$Z$327,19, FALSE),0)</f>
        <v>2827880</v>
      </c>
      <c r="U86" s="18">
        <f>IFERROR(VLOOKUP($B86,'[9]SourceData (quarterly)'!$A$2:$Z$327,20, FALSE),0)</f>
        <v>2923080</v>
      </c>
      <c r="V86" s="18">
        <f>IFERROR(VLOOKUP($B86,'[9]SourceData (quarterly)'!$A$2:$Z$327,21, FALSE),0)</f>
        <v>3758106</v>
      </c>
      <c r="W86" s="18">
        <f>IFERROR(VLOOKUP($B86,'[9]SourceData (quarterly)'!$A$2:$Z$327,22, FALSE),0)</f>
        <v>1550295</v>
      </c>
      <c r="X86" s="18">
        <f>IFERROR(VLOOKUP($B86,'[9]SourceData (quarterly)'!$A$2:$Z$327,23, FALSE),0)</f>
        <v>334100</v>
      </c>
      <c r="Y86" s="18">
        <f>IFERROR(VLOOKUP($B86,'[9]SourceData (quarterly)'!$A$2:$Z$327,24, FALSE),0)</f>
        <v>2564398</v>
      </c>
      <c r="Z86" s="18">
        <f>IFERROR(VLOOKUP($B86,'[9]SourceData (quarterly)'!$A$2:$Z$327,25, FALSE),0)</f>
        <v>3161040</v>
      </c>
      <c r="AA86" s="18">
        <f>IFERROR(VLOOKUP($B86,'[9]SourceData (quarterly)'!$A$2:$Z$327,26, FALSE),0)</f>
        <v>3567600</v>
      </c>
      <c r="AB86" s="18">
        <f>IFERROR(VLOOKUP($B86,'[9]SourceData (quarterly)'!$A$2:$AZ$327,27, FALSE),0)</f>
        <v>2986380</v>
      </c>
      <c r="AC86" s="18">
        <f>IFERROR(VLOOKUP($B86,'[9]SourceData (quarterly)'!$A$2:$AZ$327,28, FALSE),0)</f>
        <v>28115097</v>
      </c>
    </row>
    <row r="87" spans="2:29" x14ac:dyDescent="0.2">
      <c r="B87" s="41" t="s">
        <v>397</v>
      </c>
      <c r="C87" s="41" t="s">
        <v>398</v>
      </c>
      <c r="D87" s="18">
        <f>IFERROR(VLOOKUP($B87,'[9]SourceData (quarterly)'!$A$2:$Z$327,3, FALSE),0)</f>
        <v>2</v>
      </c>
      <c r="E87" s="18">
        <f>IFERROR(VLOOKUP($B87,'[9]SourceData (quarterly)'!$A$2:$Z$327,4, FALSE),0)</f>
        <v>5</v>
      </c>
      <c r="F87" s="18">
        <f>IFERROR(VLOOKUP($B87,'[9]SourceData (quarterly)'!$A$2:$Z$327,5, FALSE),0)</f>
        <v>38</v>
      </c>
      <c r="G87" s="18">
        <f>IFERROR(VLOOKUP($B87,'[9]SourceData (quarterly)'!$A$2:$Z$327,6, FALSE),0)</f>
        <v>21</v>
      </c>
      <c r="H87" s="18">
        <f>IFERROR(VLOOKUP($B87,'[9]SourceData (quarterly)'!$A$2:$Z$327,7, FALSE),0)</f>
        <v>22</v>
      </c>
      <c r="I87" s="18">
        <f>IFERROR(VLOOKUP($B87,'[9]SourceData (quarterly)'!$A$2:$Z$327,8, FALSE),0)</f>
        <v>6</v>
      </c>
      <c r="J87" s="18">
        <f>IFERROR(VLOOKUP($B87,'[9]SourceData (quarterly)'!$A$2:$Z$327,9, FALSE),0)</f>
        <v>24</v>
      </c>
      <c r="K87" s="18">
        <f>IFERROR(VLOOKUP($B87,'[9]SourceData (quarterly)'!$A$2:$Z$327,10, FALSE),0)</f>
        <v>5</v>
      </c>
      <c r="L87" s="18">
        <f>IFERROR(VLOOKUP($B87,'[9]SourceData (quarterly)'!$A$2:$Z$327,11, FALSE),0)</f>
        <v>46</v>
      </c>
      <c r="M87" s="18">
        <f>IFERROR(VLOOKUP($B87,'[9]SourceData (quarterly)'!$A$2:$Z$327,12, FALSE),0)</f>
        <v>24</v>
      </c>
      <c r="N87" s="18">
        <f>IFERROR(VLOOKUP($B87,'[9]SourceData (quarterly)'!$A$2:$Z$327,13, FALSE),0)</f>
        <v>31</v>
      </c>
      <c r="O87" s="18">
        <f>IFERROR(VLOOKUP($B87,'[9]SourceData (quarterly)'!$A$2:$Z$327,14, FALSE),0)</f>
        <v>10</v>
      </c>
      <c r="P87" s="18">
        <f>IFERROR(VLOOKUP($B87,'[9]SourceData (quarterly)'!$A$2:$Z$327,15, FALSE),0)</f>
        <v>234</v>
      </c>
      <c r="Q87" s="18">
        <f>IFERROR(VLOOKUP($B87,'[9]SourceData (quarterly)'!$A$2:$Z$327,16, FALSE),0)</f>
        <v>70398</v>
      </c>
      <c r="R87" s="18">
        <f>IFERROR(VLOOKUP($B87,'[9]SourceData (quarterly)'!$A$2:$Z$327,17, FALSE),0)</f>
        <v>303579</v>
      </c>
      <c r="S87" s="18">
        <f>IFERROR(VLOOKUP($B87,'[9]SourceData (quarterly)'!$A$2:$Z$327,18, FALSE),0)</f>
        <v>2153758</v>
      </c>
      <c r="T87" s="18">
        <f>IFERROR(VLOOKUP($B87,'[9]SourceData (quarterly)'!$A$2:$Z$327,19, FALSE),0)</f>
        <v>1283265</v>
      </c>
      <c r="U87" s="18">
        <f>IFERROR(VLOOKUP($B87,'[9]SourceData (quarterly)'!$A$2:$Z$327,20, FALSE),0)</f>
        <v>1654080</v>
      </c>
      <c r="V87" s="18">
        <f>IFERROR(VLOOKUP($B87,'[9]SourceData (quarterly)'!$A$2:$Z$327,21, FALSE),0)</f>
        <v>578960</v>
      </c>
      <c r="W87" s="18">
        <f>IFERROR(VLOOKUP($B87,'[9]SourceData (quarterly)'!$A$2:$Z$327,22, FALSE),0)</f>
        <v>1868694</v>
      </c>
      <c r="X87" s="18">
        <f>IFERROR(VLOOKUP($B87,'[9]SourceData (quarterly)'!$A$2:$Z$327,23, FALSE),0)</f>
        <v>358170</v>
      </c>
      <c r="Y87" s="18">
        <f>IFERROR(VLOOKUP($B87,'[9]SourceData (quarterly)'!$A$2:$Z$327,24, FALSE),0)</f>
        <v>3421798</v>
      </c>
      <c r="Z87" s="18">
        <f>IFERROR(VLOOKUP($B87,'[9]SourceData (quarterly)'!$A$2:$Z$327,25, FALSE),0)</f>
        <v>1392233</v>
      </c>
      <c r="AA87" s="18">
        <f>IFERROR(VLOOKUP($B87,'[9]SourceData (quarterly)'!$A$2:$Z$327,26, FALSE),0)</f>
        <v>2499761</v>
      </c>
      <c r="AB87" s="18">
        <f>IFERROR(VLOOKUP($B87,'[9]SourceData (quarterly)'!$A$2:$AZ$327,27, FALSE),0)</f>
        <v>1168008</v>
      </c>
      <c r="AC87" s="18">
        <f>IFERROR(VLOOKUP($B87,'[9]SourceData (quarterly)'!$A$2:$AZ$327,28, FALSE),0)</f>
        <v>16752704</v>
      </c>
    </row>
    <row r="88" spans="2:29" x14ac:dyDescent="0.2">
      <c r="B88" s="41" t="s">
        <v>399</v>
      </c>
      <c r="C88" s="41" t="s">
        <v>400</v>
      </c>
      <c r="D88" s="18">
        <f>IFERROR(VLOOKUP($B88,'[9]SourceData (quarterly)'!$A$2:$Z$327,3, FALSE),0)</f>
        <v>3</v>
      </c>
      <c r="E88" s="18">
        <f>IFERROR(VLOOKUP($B88,'[9]SourceData (quarterly)'!$A$2:$Z$327,4, FALSE),0)</f>
        <v>3</v>
      </c>
      <c r="F88" s="18">
        <f>IFERROR(VLOOKUP($B88,'[9]SourceData (quarterly)'!$A$2:$Z$327,5, FALSE),0)</f>
        <v>13</v>
      </c>
      <c r="G88" s="18">
        <f>IFERROR(VLOOKUP($B88,'[9]SourceData (quarterly)'!$A$2:$Z$327,6, FALSE),0)</f>
        <v>12</v>
      </c>
      <c r="H88" s="18">
        <f>IFERROR(VLOOKUP($B88,'[9]SourceData (quarterly)'!$A$2:$Z$327,7, FALSE),0)</f>
        <v>38</v>
      </c>
      <c r="I88" s="18">
        <f>IFERROR(VLOOKUP($B88,'[9]SourceData (quarterly)'!$A$2:$Z$327,8, FALSE),0)</f>
        <v>1</v>
      </c>
      <c r="J88" s="18">
        <f>IFERROR(VLOOKUP($B88,'[9]SourceData (quarterly)'!$A$2:$Z$327,9, FALSE),0)</f>
        <v>4</v>
      </c>
      <c r="K88" s="18">
        <f>IFERROR(VLOOKUP($B88,'[9]SourceData (quarterly)'!$A$2:$Z$327,10, FALSE),0)</f>
        <v>0</v>
      </c>
      <c r="L88" s="18">
        <f>IFERROR(VLOOKUP($B88,'[9]SourceData (quarterly)'!$A$2:$Z$327,11, FALSE),0)</f>
        <v>7</v>
      </c>
      <c r="M88" s="18">
        <f>IFERROR(VLOOKUP($B88,'[9]SourceData (quarterly)'!$A$2:$Z$327,12, FALSE),0)</f>
        <v>14</v>
      </c>
      <c r="N88" s="18">
        <f>IFERROR(VLOOKUP($B88,'[9]SourceData (quarterly)'!$A$2:$Z$327,13, FALSE),0)</f>
        <v>70</v>
      </c>
      <c r="O88" s="18">
        <f>IFERROR(VLOOKUP($B88,'[9]SourceData (quarterly)'!$A$2:$Z$327,14, FALSE),0)</f>
        <v>32</v>
      </c>
      <c r="P88" s="18">
        <f>IFERROR(VLOOKUP($B88,'[9]SourceData (quarterly)'!$A$2:$Z$327,15, FALSE),0)</f>
        <v>197</v>
      </c>
      <c r="Q88" s="18">
        <f>IFERROR(VLOOKUP($B88,'[9]SourceData (quarterly)'!$A$2:$Z$327,16, FALSE),0)</f>
        <v>330000</v>
      </c>
      <c r="R88" s="18">
        <f>IFERROR(VLOOKUP($B88,'[9]SourceData (quarterly)'!$A$2:$Z$327,17, FALSE),0)</f>
        <v>172000</v>
      </c>
      <c r="S88" s="18">
        <f>IFERROR(VLOOKUP($B88,'[9]SourceData (quarterly)'!$A$2:$Z$327,18, FALSE),0)</f>
        <v>699200</v>
      </c>
      <c r="T88" s="18">
        <f>IFERROR(VLOOKUP($B88,'[9]SourceData (quarterly)'!$A$2:$Z$327,19, FALSE),0)</f>
        <v>605799</v>
      </c>
      <c r="U88" s="18">
        <f>IFERROR(VLOOKUP($B88,'[9]SourceData (quarterly)'!$A$2:$Z$327,20, FALSE),0)</f>
        <v>2516419</v>
      </c>
      <c r="V88" s="18">
        <f>IFERROR(VLOOKUP($B88,'[9]SourceData (quarterly)'!$A$2:$Z$327,21, FALSE),0)</f>
        <v>62000</v>
      </c>
      <c r="W88" s="18">
        <f>IFERROR(VLOOKUP($B88,'[9]SourceData (quarterly)'!$A$2:$Z$327,22, FALSE),0)</f>
        <v>266188</v>
      </c>
      <c r="X88" s="18">
        <f>IFERROR(VLOOKUP($B88,'[9]SourceData (quarterly)'!$A$2:$Z$327,23, FALSE),0)</f>
        <v>0</v>
      </c>
      <c r="Y88" s="18">
        <f>IFERROR(VLOOKUP($B88,'[9]SourceData (quarterly)'!$A$2:$Z$327,24, FALSE),0)</f>
        <v>506600</v>
      </c>
      <c r="Z88" s="18">
        <f>IFERROR(VLOOKUP($B88,'[9]SourceData (quarterly)'!$A$2:$Z$327,25, FALSE),0)</f>
        <v>807400</v>
      </c>
      <c r="AA88" s="18">
        <f>IFERROR(VLOOKUP($B88,'[9]SourceData (quarterly)'!$A$2:$Z$327,26, FALSE),0)</f>
        <v>5441534</v>
      </c>
      <c r="AB88" s="18">
        <f>IFERROR(VLOOKUP($B88,'[9]SourceData (quarterly)'!$A$2:$AZ$327,27, FALSE),0)</f>
        <v>2267557</v>
      </c>
      <c r="AC88" s="18">
        <f>IFERROR(VLOOKUP($B88,'[9]SourceData (quarterly)'!$A$2:$AZ$327,28, FALSE),0)</f>
        <v>13674697</v>
      </c>
    </row>
    <row r="89" spans="2:29" x14ac:dyDescent="0.2">
      <c r="B89" s="41" t="s">
        <v>357</v>
      </c>
      <c r="C89" s="41" t="s">
        <v>358</v>
      </c>
      <c r="D89" s="18">
        <f>IFERROR(VLOOKUP($B89,'[9]SourceData (quarterly)'!$A$2:$Z$327,3, FALSE),0)</f>
        <v>0</v>
      </c>
      <c r="E89" s="18">
        <f>IFERROR(VLOOKUP($B89,'[9]SourceData (quarterly)'!$A$2:$Z$327,4, FALSE),0)</f>
        <v>3</v>
      </c>
      <c r="F89" s="18">
        <f>IFERROR(VLOOKUP($B89,'[9]SourceData (quarterly)'!$A$2:$Z$327,5, FALSE),0)</f>
        <v>10</v>
      </c>
      <c r="G89" s="18">
        <f>IFERROR(VLOOKUP($B89,'[9]SourceData (quarterly)'!$A$2:$Z$327,6, FALSE),0)</f>
        <v>0</v>
      </c>
      <c r="H89" s="18">
        <f>IFERROR(VLOOKUP($B89,'[9]SourceData (quarterly)'!$A$2:$Z$327,7, FALSE),0)</f>
        <v>10</v>
      </c>
      <c r="I89" s="18">
        <f>IFERROR(VLOOKUP($B89,'[9]SourceData (quarterly)'!$A$2:$Z$327,8, FALSE),0)</f>
        <v>0</v>
      </c>
      <c r="J89" s="18">
        <f>IFERROR(VLOOKUP($B89,'[9]SourceData (quarterly)'!$A$2:$Z$327,9, FALSE),0)</f>
        <v>0</v>
      </c>
      <c r="K89" s="18">
        <f>IFERROR(VLOOKUP($B89,'[9]SourceData (quarterly)'!$A$2:$Z$327,10, FALSE),0)</f>
        <v>3</v>
      </c>
      <c r="L89" s="18">
        <f>IFERROR(VLOOKUP($B89,'[9]SourceData (quarterly)'!$A$2:$Z$327,11, FALSE),0)</f>
        <v>12</v>
      </c>
      <c r="M89" s="18">
        <f>IFERROR(VLOOKUP($B89,'[9]SourceData (quarterly)'!$A$2:$Z$327,12, FALSE),0)</f>
        <v>0</v>
      </c>
      <c r="N89" s="18">
        <f>IFERROR(VLOOKUP($B89,'[9]SourceData (quarterly)'!$A$2:$Z$327,13, FALSE),0)</f>
        <v>0</v>
      </c>
      <c r="O89" s="18">
        <f>IFERROR(VLOOKUP($B89,'[9]SourceData (quarterly)'!$A$2:$Z$327,14, FALSE),0)</f>
        <v>0</v>
      </c>
      <c r="P89" s="18">
        <f>IFERROR(VLOOKUP($B89,'[9]SourceData (quarterly)'!$A$2:$Z$327,15, FALSE),0)</f>
        <v>38</v>
      </c>
      <c r="Q89" s="18">
        <f>IFERROR(VLOOKUP($B89,'[9]SourceData (quarterly)'!$A$2:$Z$327,16, FALSE),0)</f>
        <v>0</v>
      </c>
      <c r="R89" s="18">
        <f>IFERROR(VLOOKUP($B89,'[9]SourceData (quarterly)'!$A$2:$Z$327,17, FALSE),0)</f>
        <v>229550</v>
      </c>
      <c r="S89" s="18">
        <f>IFERROR(VLOOKUP($B89,'[9]SourceData (quarterly)'!$A$2:$Z$327,18, FALSE),0)</f>
        <v>817490</v>
      </c>
      <c r="T89" s="18">
        <f>IFERROR(VLOOKUP($B89,'[9]SourceData (quarterly)'!$A$2:$Z$327,19, FALSE),0)</f>
        <v>0</v>
      </c>
      <c r="U89" s="18">
        <f>IFERROR(VLOOKUP($B89,'[9]SourceData (quarterly)'!$A$2:$Z$327,20, FALSE),0)</f>
        <v>970250</v>
      </c>
      <c r="V89" s="18">
        <f>IFERROR(VLOOKUP($B89,'[9]SourceData (quarterly)'!$A$2:$Z$327,21, FALSE),0)</f>
        <v>0</v>
      </c>
      <c r="W89" s="18">
        <f>IFERROR(VLOOKUP($B89,'[9]SourceData (quarterly)'!$A$2:$Z$327,22, FALSE),0)</f>
        <v>0</v>
      </c>
      <c r="X89" s="18">
        <f>IFERROR(VLOOKUP($B89,'[9]SourceData (quarterly)'!$A$2:$Z$327,23, FALSE),0)</f>
        <v>286000</v>
      </c>
      <c r="Y89" s="18">
        <f>IFERROR(VLOOKUP($B89,'[9]SourceData (quarterly)'!$A$2:$Z$327,24, FALSE),0)</f>
        <v>1363000</v>
      </c>
      <c r="Z89" s="18">
        <f>IFERROR(VLOOKUP($B89,'[9]SourceData (quarterly)'!$A$2:$Z$327,25, FALSE),0)</f>
        <v>0</v>
      </c>
      <c r="AA89" s="18">
        <f>IFERROR(VLOOKUP($B89,'[9]SourceData (quarterly)'!$A$2:$Z$327,26, FALSE),0)</f>
        <v>0</v>
      </c>
      <c r="AB89" s="18">
        <f>IFERROR(VLOOKUP($B89,'[9]SourceData (quarterly)'!$A$2:$AZ$327,27, FALSE),0)</f>
        <v>0</v>
      </c>
      <c r="AC89" s="18">
        <f>IFERROR(VLOOKUP($B89,'[9]SourceData (quarterly)'!$A$2:$AZ$327,28, FALSE),0)</f>
        <v>3666290</v>
      </c>
    </row>
    <row r="90" spans="2:29" x14ac:dyDescent="0.2">
      <c r="B90" s="41" t="s">
        <v>359</v>
      </c>
      <c r="C90" s="41" t="s">
        <v>360</v>
      </c>
      <c r="D90" s="18">
        <f>IFERROR(VLOOKUP($B90,'[9]SourceData (quarterly)'!$A$2:$Z$327,3, FALSE),0)</f>
        <v>0</v>
      </c>
      <c r="E90" s="18">
        <f>IFERROR(VLOOKUP($B90,'[9]SourceData (quarterly)'!$A$2:$Z$327,4, FALSE),0)</f>
        <v>0</v>
      </c>
      <c r="F90" s="18">
        <f>IFERROR(VLOOKUP($B90,'[9]SourceData (quarterly)'!$A$2:$Z$327,5, FALSE),0)</f>
        <v>0</v>
      </c>
      <c r="G90" s="18">
        <f>IFERROR(VLOOKUP($B90,'[9]SourceData (quarterly)'!$A$2:$Z$327,6, FALSE),0)</f>
        <v>0</v>
      </c>
      <c r="H90" s="18">
        <f>IFERROR(VLOOKUP($B90,'[9]SourceData (quarterly)'!$A$2:$Z$327,7, FALSE),0)</f>
        <v>0</v>
      </c>
      <c r="I90" s="18">
        <f>IFERROR(VLOOKUP($B90,'[9]SourceData (quarterly)'!$A$2:$Z$327,8, FALSE),0)</f>
        <v>0</v>
      </c>
      <c r="J90" s="18">
        <f>IFERROR(VLOOKUP($B90,'[9]SourceData (quarterly)'!$A$2:$Z$327,9, FALSE),0)</f>
        <v>0</v>
      </c>
      <c r="K90" s="18">
        <f>IFERROR(VLOOKUP($B90,'[9]SourceData (quarterly)'!$A$2:$Z$327,10, FALSE),0)</f>
        <v>0</v>
      </c>
      <c r="L90" s="18">
        <f>IFERROR(VLOOKUP($B90,'[9]SourceData (quarterly)'!$A$2:$Z$327,11, FALSE),0)</f>
        <v>0</v>
      </c>
      <c r="M90" s="18">
        <f>IFERROR(VLOOKUP($B90,'[9]SourceData (quarterly)'!$A$2:$Z$327,12, FALSE),0)</f>
        <v>1</v>
      </c>
      <c r="N90" s="18">
        <f>IFERROR(VLOOKUP($B90,'[9]SourceData (quarterly)'!$A$2:$Z$327,13, FALSE),0)</f>
        <v>0</v>
      </c>
      <c r="O90" s="18">
        <f>IFERROR(VLOOKUP($B90,'[9]SourceData (quarterly)'!$A$2:$Z$327,14, FALSE),0)</f>
        <v>0</v>
      </c>
      <c r="P90" s="18">
        <f>IFERROR(VLOOKUP($B90,'[9]SourceData (quarterly)'!$A$2:$Z$327,15, FALSE),0)</f>
        <v>1</v>
      </c>
      <c r="Q90" s="18">
        <f>IFERROR(VLOOKUP($B90,'[9]SourceData (quarterly)'!$A$2:$Z$327,16, FALSE),0)</f>
        <v>0</v>
      </c>
      <c r="R90" s="18">
        <f>IFERROR(VLOOKUP($B90,'[9]SourceData (quarterly)'!$A$2:$Z$327,17, FALSE),0)</f>
        <v>0</v>
      </c>
      <c r="S90" s="18">
        <f>IFERROR(VLOOKUP($B90,'[9]SourceData (quarterly)'!$A$2:$Z$327,18, FALSE),0)</f>
        <v>0</v>
      </c>
      <c r="T90" s="18">
        <f>IFERROR(VLOOKUP($B90,'[9]SourceData (quarterly)'!$A$2:$Z$327,19, FALSE),0)</f>
        <v>0</v>
      </c>
      <c r="U90" s="18">
        <f>IFERROR(VLOOKUP($B90,'[9]SourceData (quarterly)'!$A$2:$Z$327,20, FALSE),0)</f>
        <v>0</v>
      </c>
      <c r="V90" s="18">
        <f>IFERROR(VLOOKUP($B90,'[9]SourceData (quarterly)'!$A$2:$Z$327,21, FALSE),0)</f>
        <v>0</v>
      </c>
      <c r="W90" s="18">
        <f>IFERROR(VLOOKUP($B90,'[9]SourceData (quarterly)'!$A$2:$Z$327,22, FALSE),0)</f>
        <v>0</v>
      </c>
      <c r="X90" s="18">
        <f>IFERROR(VLOOKUP($B90,'[9]SourceData (quarterly)'!$A$2:$Z$327,23, FALSE),0)</f>
        <v>0</v>
      </c>
      <c r="Y90" s="18">
        <f>IFERROR(VLOOKUP($B90,'[9]SourceData (quarterly)'!$A$2:$Z$327,24, FALSE),0)</f>
        <v>0</v>
      </c>
      <c r="Z90" s="18">
        <f>IFERROR(VLOOKUP($B90,'[9]SourceData (quarterly)'!$A$2:$Z$327,25, FALSE),0)</f>
        <v>120000</v>
      </c>
      <c r="AA90" s="18">
        <f>IFERROR(VLOOKUP($B90,'[9]SourceData (quarterly)'!$A$2:$Z$327,26, FALSE),0)</f>
        <v>0</v>
      </c>
      <c r="AB90" s="18">
        <f>IFERROR(VLOOKUP($B90,'[9]SourceData (quarterly)'!$A$2:$AZ$327,27, FALSE),0)</f>
        <v>0</v>
      </c>
      <c r="AC90" s="18">
        <f>IFERROR(VLOOKUP($B90,'[9]SourceData (quarterly)'!$A$2:$AZ$327,28, FALSE),0)</f>
        <v>120000</v>
      </c>
    </row>
    <row r="91" spans="2:29" x14ac:dyDescent="0.2">
      <c r="B91" s="41" t="s">
        <v>401</v>
      </c>
      <c r="C91" s="41" t="s">
        <v>402</v>
      </c>
      <c r="D91" s="18">
        <f>IFERROR(VLOOKUP($B91,'[9]SourceData (quarterly)'!$A$2:$Z$327,3, FALSE),0)</f>
        <v>1</v>
      </c>
      <c r="E91" s="18">
        <f>IFERROR(VLOOKUP($B91,'[9]SourceData (quarterly)'!$A$2:$Z$327,4, FALSE),0)</f>
        <v>10</v>
      </c>
      <c r="F91" s="18">
        <f>IFERROR(VLOOKUP($B91,'[9]SourceData (quarterly)'!$A$2:$Z$327,5, FALSE),0)</f>
        <v>10</v>
      </c>
      <c r="G91" s="18">
        <f>IFERROR(VLOOKUP($B91,'[9]SourceData (quarterly)'!$A$2:$Z$327,6, FALSE),0)</f>
        <v>1</v>
      </c>
      <c r="H91" s="18">
        <f>IFERROR(VLOOKUP($B91,'[9]SourceData (quarterly)'!$A$2:$Z$327,7, FALSE),0)</f>
        <v>9</v>
      </c>
      <c r="I91" s="18">
        <f>IFERROR(VLOOKUP($B91,'[9]SourceData (quarterly)'!$A$2:$Z$327,8, FALSE),0)</f>
        <v>27</v>
      </c>
      <c r="J91" s="18">
        <f>IFERROR(VLOOKUP($B91,'[9]SourceData (quarterly)'!$A$2:$Z$327,9, FALSE),0)</f>
        <v>9</v>
      </c>
      <c r="K91" s="18">
        <f>IFERROR(VLOOKUP($B91,'[9]SourceData (quarterly)'!$A$2:$Z$327,10, FALSE),0)</f>
        <v>1</v>
      </c>
      <c r="L91" s="18">
        <f>IFERROR(VLOOKUP($B91,'[9]SourceData (quarterly)'!$A$2:$Z$327,11, FALSE),0)</f>
        <v>0</v>
      </c>
      <c r="M91" s="18">
        <f>IFERROR(VLOOKUP($B91,'[9]SourceData (quarterly)'!$A$2:$Z$327,12, FALSE),0)</f>
        <v>0</v>
      </c>
      <c r="N91" s="18">
        <f>IFERROR(VLOOKUP($B91,'[9]SourceData (quarterly)'!$A$2:$Z$327,13, FALSE),0)</f>
        <v>1</v>
      </c>
      <c r="O91" s="18">
        <f>IFERROR(VLOOKUP($B91,'[9]SourceData (quarterly)'!$A$2:$Z$327,14, FALSE),0)</f>
        <v>2</v>
      </c>
      <c r="P91" s="18">
        <f>IFERROR(VLOOKUP($B91,'[9]SourceData (quarterly)'!$A$2:$Z$327,15, FALSE),0)</f>
        <v>71</v>
      </c>
      <c r="Q91" s="18">
        <f>IFERROR(VLOOKUP($B91,'[9]SourceData (quarterly)'!$A$2:$Z$327,16, FALSE),0)</f>
        <v>55400</v>
      </c>
      <c r="R91" s="18">
        <f>IFERROR(VLOOKUP($B91,'[9]SourceData (quarterly)'!$A$2:$Z$327,17, FALSE),0)</f>
        <v>590525</v>
      </c>
      <c r="S91" s="18">
        <f>IFERROR(VLOOKUP($B91,'[9]SourceData (quarterly)'!$A$2:$Z$327,18, FALSE),0)</f>
        <v>660598</v>
      </c>
      <c r="T91" s="18">
        <f>IFERROR(VLOOKUP($B91,'[9]SourceData (quarterly)'!$A$2:$Z$327,19, FALSE),0)</f>
        <v>100000</v>
      </c>
      <c r="U91" s="18">
        <f>IFERROR(VLOOKUP($B91,'[9]SourceData (quarterly)'!$A$2:$Z$327,20, FALSE),0)</f>
        <v>594720</v>
      </c>
      <c r="V91" s="18">
        <f>IFERROR(VLOOKUP($B91,'[9]SourceData (quarterly)'!$A$2:$Z$327,21, FALSE),0)</f>
        <v>2196300</v>
      </c>
      <c r="W91" s="18">
        <f>IFERROR(VLOOKUP($B91,'[9]SourceData (quarterly)'!$A$2:$Z$327,22, FALSE),0)</f>
        <v>751000</v>
      </c>
      <c r="X91" s="18">
        <f>IFERROR(VLOOKUP($B91,'[9]SourceData (quarterly)'!$A$2:$Z$327,23, FALSE),0)</f>
        <v>115000</v>
      </c>
      <c r="Y91" s="18">
        <f>IFERROR(VLOOKUP($B91,'[9]SourceData (quarterly)'!$A$2:$Z$327,24, FALSE),0)</f>
        <v>0</v>
      </c>
      <c r="Z91" s="18">
        <f>IFERROR(VLOOKUP($B91,'[9]SourceData (quarterly)'!$A$2:$Z$327,25, FALSE),0)</f>
        <v>0</v>
      </c>
      <c r="AA91" s="18">
        <f>IFERROR(VLOOKUP($B91,'[9]SourceData (quarterly)'!$A$2:$Z$327,26, FALSE),0)</f>
        <v>59000</v>
      </c>
      <c r="AB91" s="18">
        <f>IFERROR(VLOOKUP($B91,'[9]SourceData (quarterly)'!$A$2:$AZ$327,27, FALSE),0)</f>
        <v>178000</v>
      </c>
      <c r="AC91" s="18">
        <f>IFERROR(VLOOKUP($B91,'[9]SourceData (quarterly)'!$A$2:$AZ$327,28, FALSE),0)</f>
        <v>5300543</v>
      </c>
    </row>
    <row r="92" spans="2:29" x14ac:dyDescent="0.2">
      <c r="B92" s="41" t="s">
        <v>361</v>
      </c>
      <c r="C92" s="41" t="s">
        <v>362</v>
      </c>
      <c r="D92" s="18">
        <f>IFERROR(VLOOKUP($B92,'[9]SourceData (quarterly)'!$A$2:$Z$327,3, FALSE),0)</f>
        <v>0</v>
      </c>
      <c r="E92" s="18">
        <f>IFERROR(VLOOKUP($B92,'[9]SourceData (quarterly)'!$A$2:$Z$327,4, FALSE),0)</f>
        <v>0</v>
      </c>
      <c r="F92" s="18">
        <f>IFERROR(VLOOKUP($B92,'[9]SourceData (quarterly)'!$A$2:$Z$327,5, FALSE),0)</f>
        <v>9</v>
      </c>
      <c r="G92" s="18">
        <f>IFERROR(VLOOKUP($B92,'[9]SourceData (quarterly)'!$A$2:$Z$327,6, FALSE),0)</f>
        <v>0</v>
      </c>
      <c r="H92" s="18">
        <f>IFERROR(VLOOKUP($B92,'[9]SourceData (quarterly)'!$A$2:$Z$327,7, FALSE),0)</f>
        <v>8</v>
      </c>
      <c r="I92" s="18">
        <f>IFERROR(VLOOKUP($B92,'[9]SourceData (quarterly)'!$A$2:$Z$327,8, FALSE),0)</f>
        <v>31</v>
      </c>
      <c r="J92" s="18">
        <f>IFERROR(VLOOKUP($B92,'[9]SourceData (quarterly)'!$A$2:$Z$327,9, FALSE),0)</f>
        <v>10</v>
      </c>
      <c r="K92" s="18">
        <f>IFERROR(VLOOKUP($B92,'[9]SourceData (quarterly)'!$A$2:$Z$327,10, FALSE),0)</f>
        <v>4</v>
      </c>
      <c r="L92" s="18">
        <f>IFERROR(VLOOKUP($B92,'[9]SourceData (quarterly)'!$A$2:$Z$327,11, FALSE),0)</f>
        <v>19</v>
      </c>
      <c r="M92" s="18">
        <f>IFERROR(VLOOKUP($B92,'[9]SourceData (quarterly)'!$A$2:$Z$327,12, FALSE),0)</f>
        <v>16</v>
      </c>
      <c r="N92" s="18">
        <f>IFERROR(VLOOKUP($B92,'[9]SourceData (quarterly)'!$A$2:$Z$327,13, FALSE),0)</f>
        <v>9</v>
      </c>
      <c r="O92" s="18">
        <f>IFERROR(VLOOKUP($B92,'[9]SourceData (quarterly)'!$A$2:$Z$327,14, FALSE),0)</f>
        <v>21</v>
      </c>
      <c r="P92" s="18">
        <f>IFERROR(VLOOKUP($B92,'[9]SourceData (quarterly)'!$A$2:$Z$327,15, FALSE),0)</f>
        <v>127</v>
      </c>
      <c r="Q92" s="18">
        <f>IFERROR(VLOOKUP($B92,'[9]SourceData (quarterly)'!$A$2:$Z$327,16, FALSE),0)</f>
        <v>0</v>
      </c>
      <c r="R92" s="18">
        <f>IFERROR(VLOOKUP($B92,'[9]SourceData (quarterly)'!$A$2:$Z$327,17, FALSE),0)</f>
        <v>0</v>
      </c>
      <c r="S92" s="18">
        <f>IFERROR(VLOOKUP($B92,'[9]SourceData (quarterly)'!$A$2:$Z$327,18, FALSE),0)</f>
        <v>698000</v>
      </c>
      <c r="T92" s="18">
        <f>IFERROR(VLOOKUP($B92,'[9]SourceData (quarterly)'!$A$2:$Z$327,19, FALSE),0)</f>
        <v>0</v>
      </c>
      <c r="U92" s="18">
        <f>IFERROR(VLOOKUP($B92,'[9]SourceData (quarterly)'!$A$2:$Z$327,20, FALSE),0)</f>
        <v>532000</v>
      </c>
      <c r="V92" s="18">
        <f>IFERROR(VLOOKUP($B92,'[9]SourceData (quarterly)'!$A$2:$Z$327,21, FALSE),0)</f>
        <v>1886900</v>
      </c>
      <c r="W92" s="18">
        <f>IFERROR(VLOOKUP($B92,'[9]SourceData (quarterly)'!$A$2:$Z$327,22, FALSE),0)</f>
        <v>702250</v>
      </c>
      <c r="X92" s="18">
        <f>IFERROR(VLOOKUP($B92,'[9]SourceData (quarterly)'!$A$2:$Z$327,23, FALSE),0)</f>
        <v>292100</v>
      </c>
      <c r="Y92" s="18">
        <f>IFERROR(VLOOKUP($B92,'[9]SourceData (quarterly)'!$A$2:$Z$327,24, FALSE),0)</f>
        <v>1469790</v>
      </c>
      <c r="Z92" s="18">
        <f>IFERROR(VLOOKUP($B92,'[9]SourceData (quarterly)'!$A$2:$Z$327,25, FALSE),0)</f>
        <v>1558044</v>
      </c>
      <c r="AA92" s="18">
        <f>IFERROR(VLOOKUP($B92,'[9]SourceData (quarterly)'!$A$2:$Z$327,26, FALSE),0)</f>
        <v>943000</v>
      </c>
      <c r="AB92" s="18">
        <f>IFERROR(VLOOKUP($B92,'[9]SourceData (quarterly)'!$A$2:$AZ$327,27, FALSE),0)</f>
        <v>2163800</v>
      </c>
      <c r="AC92" s="18">
        <f>IFERROR(VLOOKUP($B92,'[9]SourceData (quarterly)'!$A$2:$AZ$327,28, FALSE),0)</f>
        <v>10245884</v>
      </c>
    </row>
    <row r="93" spans="2:29" x14ac:dyDescent="0.2">
      <c r="B93" s="41" t="s">
        <v>363</v>
      </c>
      <c r="C93" s="41" t="s">
        <v>364</v>
      </c>
      <c r="D93" s="18">
        <f>IFERROR(VLOOKUP($B93,'[9]SourceData (quarterly)'!$A$2:$Z$327,3, FALSE),0)</f>
        <v>4</v>
      </c>
      <c r="E93" s="18">
        <f>IFERROR(VLOOKUP($B93,'[9]SourceData (quarterly)'!$A$2:$Z$327,4, FALSE),0)</f>
        <v>8</v>
      </c>
      <c r="F93" s="18">
        <f>IFERROR(VLOOKUP($B93,'[9]SourceData (quarterly)'!$A$2:$Z$327,5, FALSE),0)</f>
        <v>19</v>
      </c>
      <c r="G93" s="18">
        <f>IFERROR(VLOOKUP($B93,'[9]SourceData (quarterly)'!$A$2:$Z$327,6, FALSE),0)</f>
        <v>13</v>
      </c>
      <c r="H93" s="18">
        <f>IFERROR(VLOOKUP($B93,'[9]SourceData (quarterly)'!$A$2:$Z$327,7, FALSE),0)</f>
        <v>11</v>
      </c>
      <c r="I93" s="18">
        <f>IFERROR(VLOOKUP($B93,'[9]SourceData (quarterly)'!$A$2:$Z$327,8, FALSE),0)</f>
        <v>3</v>
      </c>
      <c r="J93" s="18">
        <f>IFERROR(VLOOKUP($B93,'[9]SourceData (quarterly)'!$A$2:$Z$327,9, FALSE),0)</f>
        <v>12</v>
      </c>
      <c r="K93" s="18">
        <f>IFERROR(VLOOKUP($B93,'[9]SourceData (quarterly)'!$A$2:$Z$327,10, FALSE),0)</f>
        <v>6</v>
      </c>
      <c r="L93" s="18">
        <f>IFERROR(VLOOKUP($B93,'[9]SourceData (quarterly)'!$A$2:$Z$327,11, FALSE),0)</f>
        <v>65</v>
      </c>
      <c r="M93" s="18">
        <f>IFERROR(VLOOKUP($B93,'[9]SourceData (quarterly)'!$A$2:$Z$327,12, FALSE),0)</f>
        <v>7</v>
      </c>
      <c r="N93" s="18">
        <f>IFERROR(VLOOKUP($B93,'[9]SourceData (quarterly)'!$A$2:$Z$327,13, FALSE),0)</f>
        <v>39</v>
      </c>
      <c r="O93" s="18">
        <f>IFERROR(VLOOKUP($B93,'[9]SourceData (quarterly)'!$A$2:$Z$327,14, FALSE),0)</f>
        <v>7</v>
      </c>
      <c r="P93" s="18">
        <f>IFERROR(VLOOKUP($B93,'[9]SourceData (quarterly)'!$A$2:$Z$327,15, FALSE),0)</f>
        <v>194</v>
      </c>
      <c r="Q93" s="18">
        <f>IFERROR(VLOOKUP($B93,'[9]SourceData (quarterly)'!$A$2:$Z$327,16, FALSE),0)</f>
        <v>229900</v>
      </c>
      <c r="R93" s="18">
        <f>IFERROR(VLOOKUP($B93,'[9]SourceData (quarterly)'!$A$2:$Z$327,17, FALSE),0)</f>
        <v>424600</v>
      </c>
      <c r="S93" s="18">
        <f>IFERROR(VLOOKUP($B93,'[9]SourceData (quarterly)'!$A$2:$Z$327,18, FALSE),0)</f>
        <v>1150050</v>
      </c>
      <c r="T93" s="18">
        <f>IFERROR(VLOOKUP($B93,'[9]SourceData (quarterly)'!$A$2:$Z$327,19, FALSE),0)</f>
        <v>805598</v>
      </c>
      <c r="U93" s="18">
        <f>IFERROR(VLOOKUP($B93,'[9]SourceData (quarterly)'!$A$2:$Z$327,20, FALSE),0)</f>
        <v>834100</v>
      </c>
      <c r="V93" s="18">
        <f>IFERROR(VLOOKUP($B93,'[9]SourceData (quarterly)'!$A$2:$Z$327,21, FALSE),0)</f>
        <v>189200</v>
      </c>
      <c r="W93" s="18">
        <f>IFERROR(VLOOKUP($B93,'[9]SourceData (quarterly)'!$A$2:$Z$327,22, FALSE),0)</f>
        <v>860200</v>
      </c>
      <c r="X93" s="18">
        <f>IFERROR(VLOOKUP($B93,'[9]SourceData (quarterly)'!$A$2:$Z$327,23, FALSE),0)</f>
        <v>481800</v>
      </c>
      <c r="Y93" s="18">
        <f>IFERROR(VLOOKUP($B93,'[9]SourceData (quarterly)'!$A$2:$Z$327,24, FALSE),0)</f>
        <v>4569550</v>
      </c>
      <c r="Z93" s="18">
        <f>IFERROR(VLOOKUP($B93,'[9]SourceData (quarterly)'!$A$2:$Z$327,25, FALSE),0)</f>
        <v>474300</v>
      </c>
      <c r="AA93" s="18">
        <f>IFERROR(VLOOKUP($B93,'[9]SourceData (quarterly)'!$A$2:$Z$327,26, FALSE),0)</f>
        <v>3120700</v>
      </c>
      <c r="AB93" s="18">
        <f>IFERROR(VLOOKUP($B93,'[9]SourceData (quarterly)'!$A$2:$AZ$327,27, FALSE),0)</f>
        <v>721000</v>
      </c>
      <c r="AC93" s="18">
        <f>IFERROR(VLOOKUP($B93,'[9]SourceData (quarterly)'!$A$2:$AZ$327,28, FALSE),0)</f>
        <v>13860998</v>
      </c>
    </row>
    <row r="94" spans="2:29" x14ac:dyDescent="0.2">
      <c r="B94" s="41" t="s">
        <v>403</v>
      </c>
      <c r="C94" s="41" t="s">
        <v>404</v>
      </c>
      <c r="D94" s="18">
        <f>IFERROR(VLOOKUP($B94,'[9]SourceData (quarterly)'!$A$2:$Z$327,3, FALSE),0)</f>
        <v>0</v>
      </c>
      <c r="E94" s="18">
        <f>IFERROR(VLOOKUP($B94,'[9]SourceData (quarterly)'!$A$2:$Z$327,4, FALSE),0)</f>
        <v>20</v>
      </c>
      <c r="F94" s="18">
        <f>IFERROR(VLOOKUP($B94,'[9]SourceData (quarterly)'!$A$2:$Z$327,5, FALSE),0)</f>
        <v>21</v>
      </c>
      <c r="G94" s="18">
        <f>IFERROR(VLOOKUP($B94,'[9]SourceData (quarterly)'!$A$2:$Z$327,6, FALSE),0)</f>
        <v>21</v>
      </c>
      <c r="H94" s="18">
        <f>IFERROR(VLOOKUP($B94,'[9]SourceData (quarterly)'!$A$2:$Z$327,7, FALSE),0)</f>
        <v>12</v>
      </c>
      <c r="I94" s="18">
        <f>IFERROR(VLOOKUP($B94,'[9]SourceData (quarterly)'!$A$2:$Z$327,8, FALSE),0)</f>
        <v>4</v>
      </c>
      <c r="J94" s="18">
        <f>IFERROR(VLOOKUP($B94,'[9]SourceData (quarterly)'!$A$2:$Z$327,9, FALSE),0)</f>
        <v>7</v>
      </c>
      <c r="K94" s="18">
        <f>IFERROR(VLOOKUP($B94,'[9]SourceData (quarterly)'!$A$2:$Z$327,10, FALSE),0)</f>
        <v>1</v>
      </c>
      <c r="L94" s="18">
        <f>IFERROR(VLOOKUP($B94,'[9]SourceData (quarterly)'!$A$2:$Z$327,11, FALSE),0)</f>
        <v>6</v>
      </c>
      <c r="M94" s="18">
        <f>IFERROR(VLOOKUP($B94,'[9]SourceData (quarterly)'!$A$2:$Z$327,12, FALSE),0)</f>
        <v>22</v>
      </c>
      <c r="N94" s="18">
        <f>IFERROR(VLOOKUP($B94,'[9]SourceData (quarterly)'!$A$2:$Z$327,13, FALSE),0)</f>
        <v>3</v>
      </c>
      <c r="O94" s="18">
        <f>IFERROR(VLOOKUP($B94,'[9]SourceData (quarterly)'!$A$2:$Z$327,14, FALSE),0)</f>
        <v>6</v>
      </c>
      <c r="P94" s="18">
        <f>IFERROR(VLOOKUP($B94,'[9]SourceData (quarterly)'!$A$2:$Z$327,15, FALSE),0)</f>
        <v>123</v>
      </c>
      <c r="Q94" s="18">
        <f>IFERROR(VLOOKUP($B94,'[9]SourceData (quarterly)'!$A$2:$Z$327,16, FALSE),0)</f>
        <v>0</v>
      </c>
      <c r="R94" s="18">
        <f>IFERROR(VLOOKUP($B94,'[9]SourceData (quarterly)'!$A$2:$Z$327,17, FALSE),0)</f>
        <v>1405280</v>
      </c>
      <c r="S94" s="18">
        <f>IFERROR(VLOOKUP($B94,'[9]SourceData (quarterly)'!$A$2:$Z$327,18, FALSE),0)</f>
        <v>1579900</v>
      </c>
      <c r="T94" s="18">
        <f>IFERROR(VLOOKUP($B94,'[9]SourceData (quarterly)'!$A$2:$Z$327,19, FALSE),0)</f>
        <v>1305410</v>
      </c>
      <c r="U94" s="18">
        <f>IFERROR(VLOOKUP($B94,'[9]SourceData (quarterly)'!$A$2:$Z$327,20, FALSE),0)</f>
        <v>969990</v>
      </c>
      <c r="V94" s="18">
        <f>IFERROR(VLOOKUP($B94,'[9]SourceData (quarterly)'!$A$2:$Z$327,21, FALSE),0)</f>
        <v>376300</v>
      </c>
      <c r="W94" s="18">
        <f>IFERROR(VLOOKUP($B94,'[9]SourceData (quarterly)'!$A$2:$Z$327,22, FALSE),0)</f>
        <v>429997</v>
      </c>
      <c r="X94" s="18">
        <f>IFERROR(VLOOKUP($B94,'[9]SourceData (quarterly)'!$A$2:$Z$327,23, FALSE),0)</f>
        <v>68000</v>
      </c>
      <c r="Y94" s="18">
        <f>IFERROR(VLOOKUP($B94,'[9]SourceData (quarterly)'!$A$2:$Z$327,24, FALSE),0)</f>
        <v>344589</v>
      </c>
      <c r="Z94" s="18">
        <f>IFERROR(VLOOKUP($B94,'[9]SourceData (quarterly)'!$A$2:$Z$327,25, FALSE),0)</f>
        <v>1022000</v>
      </c>
      <c r="AA94" s="18">
        <f>IFERROR(VLOOKUP($B94,'[9]SourceData (quarterly)'!$A$2:$Z$327,26, FALSE),0)</f>
        <v>243000</v>
      </c>
      <c r="AB94" s="18">
        <f>IFERROR(VLOOKUP($B94,'[9]SourceData (quarterly)'!$A$2:$AZ$327,27, FALSE),0)</f>
        <v>690400</v>
      </c>
      <c r="AC94" s="18">
        <f>IFERROR(VLOOKUP($B94,'[9]SourceData (quarterly)'!$A$2:$AZ$327,28, FALSE),0)</f>
        <v>8434866</v>
      </c>
    </row>
    <row r="95" spans="2:29" x14ac:dyDescent="0.2">
      <c r="B95" s="41" t="s">
        <v>365</v>
      </c>
      <c r="C95" s="41" t="s">
        <v>366</v>
      </c>
      <c r="D95" s="18">
        <f>IFERROR(VLOOKUP($B95,'[9]SourceData (quarterly)'!$A$2:$Z$327,3, FALSE),0)</f>
        <v>11</v>
      </c>
      <c r="E95" s="18">
        <f>IFERROR(VLOOKUP($B95,'[9]SourceData (quarterly)'!$A$2:$Z$327,4, FALSE),0)</f>
        <v>14</v>
      </c>
      <c r="F95" s="18">
        <f>IFERROR(VLOOKUP($B95,'[9]SourceData (quarterly)'!$A$2:$Z$327,5, FALSE),0)</f>
        <v>27</v>
      </c>
      <c r="G95" s="18">
        <f>IFERROR(VLOOKUP($B95,'[9]SourceData (quarterly)'!$A$2:$Z$327,6, FALSE),0)</f>
        <v>27</v>
      </c>
      <c r="H95" s="18">
        <f>IFERROR(VLOOKUP($B95,'[9]SourceData (quarterly)'!$A$2:$Z$327,7, FALSE),0)</f>
        <v>39</v>
      </c>
      <c r="I95" s="18">
        <f>IFERROR(VLOOKUP($B95,'[9]SourceData (quarterly)'!$A$2:$Z$327,8, FALSE),0)</f>
        <v>0</v>
      </c>
      <c r="J95" s="18">
        <f>IFERROR(VLOOKUP($B95,'[9]SourceData (quarterly)'!$A$2:$Z$327,9, FALSE),0)</f>
        <v>4</v>
      </c>
      <c r="K95" s="18">
        <f>IFERROR(VLOOKUP($B95,'[9]SourceData (quarterly)'!$A$2:$Z$327,10, FALSE),0)</f>
        <v>0</v>
      </c>
      <c r="L95" s="18">
        <f>IFERROR(VLOOKUP($B95,'[9]SourceData (quarterly)'!$A$2:$Z$327,11, FALSE),0)</f>
        <v>2</v>
      </c>
      <c r="M95" s="18">
        <f>IFERROR(VLOOKUP($B95,'[9]SourceData (quarterly)'!$A$2:$Z$327,12, FALSE),0)</f>
        <v>1</v>
      </c>
      <c r="N95" s="18">
        <f>IFERROR(VLOOKUP($B95,'[9]SourceData (quarterly)'!$A$2:$Z$327,13, FALSE),0)</f>
        <v>28</v>
      </c>
      <c r="O95" s="18">
        <f>IFERROR(VLOOKUP($B95,'[9]SourceData (quarterly)'!$A$2:$Z$327,14, FALSE),0)</f>
        <v>16</v>
      </c>
      <c r="P95" s="18">
        <f>IFERROR(VLOOKUP($B95,'[9]SourceData (quarterly)'!$A$2:$Z$327,15, FALSE),0)</f>
        <v>169</v>
      </c>
      <c r="Q95" s="18">
        <f>IFERROR(VLOOKUP($B95,'[9]SourceData (quarterly)'!$A$2:$Z$327,16, FALSE),0)</f>
        <v>563800</v>
      </c>
      <c r="R95" s="18">
        <f>IFERROR(VLOOKUP($B95,'[9]SourceData (quarterly)'!$A$2:$Z$327,17, FALSE),0)</f>
        <v>808600</v>
      </c>
      <c r="S95" s="18">
        <f>IFERROR(VLOOKUP($B95,'[9]SourceData (quarterly)'!$A$2:$Z$327,18, FALSE),0)</f>
        <v>1216500</v>
      </c>
      <c r="T95" s="18">
        <f>IFERROR(VLOOKUP($B95,'[9]SourceData (quarterly)'!$A$2:$Z$327,19, FALSE),0)</f>
        <v>1223600</v>
      </c>
      <c r="U95" s="18">
        <f>IFERROR(VLOOKUP($B95,'[9]SourceData (quarterly)'!$A$2:$Z$327,20, FALSE),0)</f>
        <v>2060800</v>
      </c>
      <c r="V95" s="18">
        <f>IFERROR(VLOOKUP($B95,'[9]SourceData (quarterly)'!$A$2:$Z$327,21, FALSE),0)</f>
        <v>0</v>
      </c>
      <c r="W95" s="18">
        <f>IFERROR(VLOOKUP($B95,'[9]SourceData (quarterly)'!$A$2:$Z$327,22, FALSE),0)</f>
        <v>359320</v>
      </c>
      <c r="X95" s="18">
        <f>IFERROR(VLOOKUP($B95,'[9]SourceData (quarterly)'!$A$2:$Z$327,23, FALSE),0)</f>
        <v>0</v>
      </c>
      <c r="Y95" s="18">
        <f>IFERROR(VLOOKUP($B95,'[9]SourceData (quarterly)'!$A$2:$Z$327,24, FALSE),0)</f>
        <v>175600</v>
      </c>
      <c r="Z95" s="18">
        <f>IFERROR(VLOOKUP($B95,'[9]SourceData (quarterly)'!$A$2:$Z$327,25, FALSE),0)</f>
        <v>67000</v>
      </c>
      <c r="AA95" s="18">
        <f>IFERROR(VLOOKUP($B95,'[9]SourceData (quarterly)'!$A$2:$Z$327,26, FALSE),0)</f>
        <v>2202300</v>
      </c>
      <c r="AB95" s="18">
        <f>IFERROR(VLOOKUP($B95,'[9]SourceData (quarterly)'!$A$2:$AZ$327,27, FALSE),0)</f>
        <v>1818985</v>
      </c>
      <c r="AC95" s="18">
        <f>IFERROR(VLOOKUP($B95,'[9]SourceData (quarterly)'!$A$2:$AZ$327,28, FALSE),0)</f>
        <v>10496505</v>
      </c>
    </row>
    <row r="96" spans="2:29" x14ac:dyDescent="0.2">
      <c r="B96" s="41" t="s">
        <v>405</v>
      </c>
      <c r="C96" s="41" t="s">
        <v>406</v>
      </c>
      <c r="D96" s="18">
        <f>IFERROR(VLOOKUP($B96,'[9]SourceData (quarterly)'!$A$2:$Z$327,3, FALSE),0)</f>
        <v>0</v>
      </c>
      <c r="E96" s="18">
        <f>IFERROR(VLOOKUP($B96,'[9]SourceData (quarterly)'!$A$2:$Z$327,4, FALSE),0)</f>
        <v>0</v>
      </c>
      <c r="F96" s="18">
        <f>IFERROR(VLOOKUP($B96,'[9]SourceData (quarterly)'!$A$2:$Z$327,5, FALSE),0)</f>
        <v>0</v>
      </c>
      <c r="G96" s="18">
        <f>IFERROR(VLOOKUP($B96,'[9]SourceData (quarterly)'!$A$2:$Z$327,6, FALSE),0)</f>
        <v>0</v>
      </c>
      <c r="H96" s="18">
        <f>IFERROR(VLOOKUP($B96,'[9]SourceData (quarterly)'!$A$2:$Z$327,7, FALSE),0)</f>
        <v>14</v>
      </c>
      <c r="I96" s="18">
        <f>IFERROR(VLOOKUP($B96,'[9]SourceData (quarterly)'!$A$2:$Z$327,8, FALSE),0)</f>
        <v>3</v>
      </c>
      <c r="J96" s="18">
        <f>IFERROR(VLOOKUP($B96,'[9]SourceData (quarterly)'!$A$2:$Z$327,9, FALSE),0)</f>
        <v>3</v>
      </c>
      <c r="K96" s="18">
        <f>IFERROR(VLOOKUP($B96,'[9]SourceData (quarterly)'!$A$2:$Z$327,10, FALSE),0)</f>
        <v>3</v>
      </c>
      <c r="L96" s="18">
        <f>IFERROR(VLOOKUP($B96,'[9]SourceData (quarterly)'!$A$2:$Z$327,11, FALSE),0)</f>
        <v>4</v>
      </c>
      <c r="M96" s="18">
        <f>IFERROR(VLOOKUP($B96,'[9]SourceData (quarterly)'!$A$2:$Z$327,12, FALSE),0)</f>
        <v>2</v>
      </c>
      <c r="N96" s="18">
        <f>IFERROR(VLOOKUP($B96,'[9]SourceData (quarterly)'!$A$2:$Z$327,13, FALSE),0)</f>
        <v>12</v>
      </c>
      <c r="O96" s="18">
        <f>IFERROR(VLOOKUP($B96,'[9]SourceData (quarterly)'!$A$2:$Z$327,14, FALSE),0)</f>
        <v>18</v>
      </c>
      <c r="P96" s="18">
        <f>IFERROR(VLOOKUP($B96,'[9]SourceData (quarterly)'!$A$2:$Z$327,15, FALSE),0)</f>
        <v>59</v>
      </c>
      <c r="Q96" s="18">
        <f>IFERROR(VLOOKUP($B96,'[9]SourceData (quarterly)'!$A$2:$Z$327,16, FALSE),0)</f>
        <v>0</v>
      </c>
      <c r="R96" s="18">
        <f>IFERROR(VLOOKUP($B96,'[9]SourceData (quarterly)'!$A$2:$Z$327,17, FALSE),0)</f>
        <v>0</v>
      </c>
      <c r="S96" s="18">
        <f>IFERROR(VLOOKUP($B96,'[9]SourceData (quarterly)'!$A$2:$Z$327,18, FALSE),0)</f>
        <v>0</v>
      </c>
      <c r="T96" s="18">
        <f>IFERROR(VLOOKUP($B96,'[9]SourceData (quarterly)'!$A$2:$Z$327,19, FALSE),0)</f>
        <v>0</v>
      </c>
      <c r="U96" s="18">
        <f>IFERROR(VLOOKUP($B96,'[9]SourceData (quarterly)'!$A$2:$Z$327,20, FALSE),0)</f>
        <v>597386</v>
      </c>
      <c r="V96" s="18">
        <f>IFERROR(VLOOKUP($B96,'[9]SourceData (quarterly)'!$A$2:$Z$327,21, FALSE),0)</f>
        <v>196798</v>
      </c>
      <c r="W96" s="18">
        <f>IFERROR(VLOOKUP($B96,'[9]SourceData (quarterly)'!$A$2:$Z$327,22, FALSE),0)</f>
        <v>274998</v>
      </c>
      <c r="X96" s="18">
        <f>IFERROR(VLOOKUP($B96,'[9]SourceData (quarterly)'!$A$2:$Z$327,23, FALSE),0)</f>
        <v>322999</v>
      </c>
      <c r="Y96" s="18">
        <f>IFERROR(VLOOKUP($B96,'[9]SourceData (quarterly)'!$A$2:$Z$327,24, FALSE),0)</f>
        <v>318499</v>
      </c>
      <c r="Z96" s="18">
        <f>IFERROR(VLOOKUP($B96,'[9]SourceData (quarterly)'!$A$2:$Z$327,25, FALSE),0)</f>
        <v>115200</v>
      </c>
      <c r="AA96" s="18">
        <f>IFERROR(VLOOKUP($B96,'[9]SourceData (quarterly)'!$A$2:$Z$327,26, FALSE),0)</f>
        <v>783500</v>
      </c>
      <c r="AB96" s="18">
        <f>IFERROR(VLOOKUP($B96,'[9]SourceData (quarterly)'!$A$2:$AZ$327,27, FALSE),0)</f>
        <v>998850</v>
      </c>
      <c r="AC96" s="18">
        <f>IFERROR(VLOOKUP($B96,'[9]SourceData (quarterly)'!$A$2:$AZ$327,28, FALSE),0)</f>
        <v>3608230</v>
      </c>
    </row>
    <row r="97" spans="1:29" x14ac:dyDescent="0.2">
      <c r="B97" s="41" t="s">
        <v>407</v>
      </c>
      <c r="C97" s="41" t="s">
        <v>408</v>
      </c>
      <c r="D97" s="18">
        <f>IFERROR(VLOOKUP($B97,'[9]SourceData (quarterly)'!$A$2:$Z$327,3, FALSE),0)</f>
        <v>0</v>
      </c>
      <c r="E97" s="18">
        <f>IFERROR(VLOOKUP($B97,'[9]SourceData (quarterly)'!$A$2:$Z$327,4, FALSE),0)</f>
        <v>0</v>
      </c>
      <c r="F97" s="18">
        <f>IFERROR(VLOOKUP($B97,'[9]SourceData (quarterly)'!$A$2:$Z$327,5, FALSE),0)</f>
        <v>0</v>
      </c>
      <c r="G97" s="18">
        <f>IFERROR(VLOOKUP($B97,'[9]SourceData (quarterly)'!$A$2:$Z$327,6, FALSE),0)</f>
        <v>0</v>
      </c>
      <c r="H97" s="18">
        <f>IFERROR(VLOOKUP($B97,'[9]SourceData (quarterly)'!$A$2:$Z$327,7, FALSE),0)</f>
        <v>0</v>
      </c>
      <c r="I97" s="18">
        <f>IFERROR(VLOOKUP($B97,'[9]SourceData (quarterly)'!$A$2:$Z$327,8, FALSE),0)</f>
        <v>0</v>
      </c>
      <c r="J97" s="18">
        <f>IFERROR(VLOOKUP($B97,'[9]SourceData (quarterly)'!$A$2:$Z$327,9, FALSE),0)</f>
        <v>0</v>
      </c>
      <c r="K97" s="18">
        <f>IFERROR(VLOOKUP($B97,'[9]SourceData (quarterly)'!$A$2:$Z$327,10, FALSE),0)</f>
        <v>1</v>
      </c>
      <c r="L97" s="18">
        <f>IFERROR(VLOOKUP($B97,'[9]SourceData (quarterly)'!$A$2:$Z$327,11, FALSE),0)</f>
        <v>0</v>
      </c>
      <c r="M97" s="18">
        <f>IFERROR(VLOOKUP($B97,'[9]SourceData (quarterly)'!$A$2:$Z$327,12, FALSE),0)</f>
        <v>0</v>
      </c>
      <c r="N97" s="18">
        <f>IFERROR(VLOOKUP($B97,'[9]SourceData (quarterly)'!$A$2:$Z$327,13, FALSE),0)</f>
        <v>0</v>
      </c>
      <c r="O97" s="18">
        <f>IFERROR(VLOOKUP($B97,'[9]SourceData (quarterly)'!$A$2:$Z$327,14, FALSE),0)</f>
        <v>0</v>
      </c>
      <c r="P97" s="18">
        <f>IFERROR(VLOOKUP($B97,'[9]SourceData (quarterly)'!$A$2:$Z$327,15, FALSE),0)</f>
        <v>1</v>
      </c>
      <c r="Q97" s="18">
        <f>IFERROR(VLOOKUP($B97,'[9]SourceData (quarterly)'!$A$2:$Z$327,16, FALSE),0)</f>
        <v>0</v>
      </c>
      <c r="R97" s="18">
        <f>IFERROR(VLOOKUP($B97,'[9]SourceData (quarterly)'!$A$2:$Z$327,17, FALSE),0)</f>
        <v>0</v>
      </c>
      <c r="S97" s="18">
        <f>IFERROR(VLOOKUP($B97,'[9]SourceData (quarterly)'!$A$2:$Z$327,18, FALSE),0)</f>
        <v>0</v>
      </c>
      <c r="T97" s="18">
        <f>IFERROR(VLOOKUP($B97,'[9]SourceData (quarterly)'!$A$2:$Z$327,19, FALSE),0)</f>
        <v>0</v>
      </c>
      <c r="U97" s="18">
        <f>IFERROR(VLOOKUP($B97,'[9]SourceData (quarterly)'!$A$2:$Z$327,20, FALSE),0)</f>
        <v>0</v>
      </c>
      <c r="V97" s="18">
        <f>IFERROR(VLOOKUP($B97,'[9]SourceData (quarterly)'!$A$2:$Z$327,21, FALSE),0)</f>
        <v>0</v>
      </c>
      <c r="W97" s="18">
        <f>IFERROR(VLOOKUP($B97,'[9]SourceData (quarterly)'!$A$2:$Z$327,22, FALSE),0)</f>
        <v>0</v>
      </c>
      <c r="X97" s="18">
        <f>IFERROR(VLOOKUP($B97,'[9]SourceData (quarterly)'!$A$2:$Z$327,23, FALSE),0)</f>
        <v>93000</v>
      </c>
      <c r="Y97" s="18">
        <f>IFERROR(VLOOKUP($B97,'[9]SourceData (quarterly)'!$A$2:$Z$327,24, FALSE),0)</f>
        <v>0</v>
      </c>
      <c r="Z97" s="18">
        <f>IFERROR(VLOOKUP($B97,'[9]SourceData (quarterly)'!$A$2:$Z$327,25, FALSE),0)</f>
        <v>0</v>
      </c>
      <c r="AA97" s="18">
        <f>IFERROR(VLOOKUP($B97,'[9]SourceData (quarterly)'!$A$2:$Z$327,26, FALSE),0)</f>
        <v>0</v>
      </c>
      <c r="AB97" s="18">
        <f>IFERROR(VLOOKUP($B97,'[9]SourceData (quarterly)'!$A$2:$AZ$327,27, FALSE),0)</f>
        <v>0</v>
      </c>
      <c r="AC97" s="18">
        <f>IFERROR(VLOOKUP($B97,'[9]SourceData (quarterly)'!$A$2:$AZ$327,28, FALSE),0)</f>
        <v>93000</v>
      </c>
    </row>
    <row r="98" spans="1:29" x14ac:dyDescent="0.2">
      <c r="B98" s="41" t="s">
        <v>367</v>
      </c>
      <c r="C98" s="41" t="s">
        <v>368</v>
      </c>
      <c r="D98" s="18">
        <f>IFERROR(VLOOKUP($B98,'[9]SourceData (quarterly)'!$A$2:$Z$327,3, FALSE),0)</f>
        <v>0</v>
      </c>
      <c r="E98" s="18">
        <f>IFERROR(VLOOKUP($B98,'[9]SourceData (quarterly)'!$A$2:$Z$327,4, FALSE),0)</f>
        <v>0</v>
      </c>
      <c r="F98" s="18">
        <f>IFERROR(VLOOKUP($B98,'[9]SourceData (quarterly)'!$A$2:$Z$327,5, FALSE),0)</f>
        <v>0</v>
      </c>
      <c r="G98" s="18">
        <f>IFERROR(VLOOKUP($B98,'[9]SourceData (quarterly)'!$A$2:$Z$327,6, FALSE),0)</f>
        <v>2</v>
      </c>
      <c r="H98" s="18">
        <f>IFERROR(VLOOKUP($B98,'[9]SourceData (quarterly)'!$A$2:$Z$327,7, FALSE),0)</f>
        <v>2</v>
      </c>
      <c r="I98" s="18">
        <f>IFERROR(VLOOKUP($B98,'[9]SourceData (quarterly)'!$A$2:$Z$327,8, FALSE),0)</f>
        <v>7</v>
      </c>
      <c r="J98" s="18">
        <f>IFERROR(VLOOKUP($B98,'[9]SourceData (quarterly)'!$A$2:$Z$327,9, FALSE),0)</f>
        <v>0</v>
      </c>
      <c r="K98" s="18">
        <f>IFERROR(VLOOKUP($B98,'[9]SourceData (quarterly)'!$A$2:$Z$327,10, FALSE),0)</f>
        <v>1</v>
      </c>
      <c r="L98" s="18">
        <f>IFERROR(VLOOKUP($B98,'[9]SourceData (quarterly)'!$A$2:$Z$327,11, FALSE),0)</f>
        <v>17</v>
      </c>
      <c r="M98" s="18">
        <f>IFERROR(VLOOKUP($B98,'[9]SourceData (quarterly)'!$A$2:$Z$327,12, FALSE),0)</f>
        <v>0</v>
      </c>
      <c r="N98" s="18">
        <f>IFERROR(VLOOKUP($B98,'[9]SourceData (quarterly)'!$A$2:$Z$327,13, FALSE),0)</f>
        <v>34</v>
      </c>
      <c r="O98" s="18">
        <f>IFERROR(VLOOKUP($B98,'[9]SourceData (quarterly)'!$A$2:$Z$327,14, FALSE),0)</f>
        <v>18</v>
      </c>
      <c r="P98" s="18">
        <f>IFERROR(VLOOKUP($B98,'[9]SourceData (quarterly)'!$A$2:$Z$327,15, FALSE),0)</f>
        <v>81</v>
      </c>
      <c r="Q98" s="18">
        <f>IFERROR(VLOOKUP($B98,'[9]SourceData (quarterly)'!$A$2:$Z$327,16, FALSE),0)</f>
        <v>0</v>
      </c>
      <c r="R98" s="18">
        <f>IFERROR(VLOOKUP($B98,'[9]SourceData (quarterly)'!$A$2:$Z$327,17, FALSE),0)</f>
        <v>0</v>
      </c>
      <c r="S98" s="18">
        <f>IFERROR(VLOOKUP($B98,'[9]SourceData (quarterly)'!$A$2:$Z$327,18, FALSE),0)</f>
        <v>0</v>
      </c>
      <c r="T98" s="18">
        <f>IFERROR(VLOOKUP($B98,'[9]SourceData (quarterly)'!$A$2:$Z$327,19, FALSE),0)</f>
        <v>80500</v>
      </c>
      <c r="U98" s="18">
        <f>IFERROR(VLOOKUP($B98,'[9]SourceData (quarterly)'!$A$2:$Z$327,20, FALSE),0)</f>
        <v>146200</v>
      </c>
      <c r="V98" s="18">
        <f>IFERROR(VLOOKUP($B98,'[9]SourceData (quarterly)'!$A$2:$Z$327,21, FALSE),0)</f>
        <v>512500</v>
      </c>
      <c r="W98" s="18">
        <f>IFERROR(VLOOKUP($B98,'[9]SourceData (quarterly)'!$A$2:$Z$327,22, FALSE),0)</f>
        <v>0</v>
      </c>
      <c r="X98" s="18">
        <f>IFERROR(VLOOKUP($B98,'[9]SourceData (quarterly)'!$A$2:$Z$327,23, FALSE),0)</f>
        <v>79000</v>
      </c>
      <c r="Y98" s="18">
        <f>IFERROR(VLOOKUP($B98,'[9]SourceData (quarterly)'!$A$2:$Z$327,24, FALSE),0)</f>
        <v>1456500</v>
      </c>
      <c r="Z98" s="18">
        <f>IFERROR(VLOOKUP($B98,'[9]SourceData (quarterly)'!$A$2:$Z$327,25, FALSE),0)</f>
        <v>0</v>
      </c>
      <c r="AA98" s="18">
        <f>IFERROR(VLOOKUP($B98,'[9]SourceData (quarterly)'!$A$2:$Z$327,26, FALSE),0)</f>
        <v>2952750</v>
      </c>
      <c r="AB98" s="18">
        <f>IFERROR(VLOOKUP($B98,'[9]SourceData (quarterly)'!$A$2:$AZ$327,27, FALSE),0)</f>
        <v>1906075</v>
      </c>
      <c r="AC98" s="18">
        <f>IFERROR(VLOOKUP($B98,'[9]SourceData (quarterly)'!$A$2:$AZ$327,28, FALSE),0)</f>
        <v>7133525</v>
      </c>
    </row>
    <row r="99" spans="1:29" x14ac:dyDescent="0.2">
      <c r="B99" s="41" t="s">
        <v>409</v>
      </c>
      <c r="C99" s="41" t="s">
        <v>410</v>
      </c>
      <c r="D99" s="18">
        <f>IFERROR(VLOOKUP($B99,'[9]SourceData (quarterly)'!$A$2:$Z$327,3, FALSE),0)</f>
        <v>5</v>
      </c>
      <c r="E99" s="18">
        <f>IFERROR(VLOOKUP($B99,'[9]SourceData (quarterly)'!$A$2:$Z$327,4, FALSE),0)</f>
        <v>18</v>
      </c>
      <c r="F99" s="18">
        <f>IFERROR(VLOOKUP($B99,'[9]SourceData (quarterly)'!$A$2:$Z$327,5, FALSE),0)</f>
        <v>19</v>
      </c>
      <c r="G99" s="18">
        <f>IFERROR(VLOOKUP($B99,'[9]SourceData (quarterly)'!$A$2:$Z$327,6, FALSE),0)</f>
        <v>15</v>
      </c>
      <c r="H99" s="18">
        <f>IFERROR(VLOOKUP($B99,'[9]SourceData (quarterly)'!$A$2:$Z$327,7, FALSE),0)</f>
        <v>0</v>
      </c>
      <c r="I99" s="18">
        <f>IFERROR(VLOOKUP($B99,'[9]SourceData (quarterly)'!$A$2:$Z$327,8, FALSE),0)</f>
        <v>31</v>
      </c>
      <c r="J99" s="18">
        <f>IFERROR(VLOOKUP($B99,'[9]SourceData (quarterly)'!$A$2:$Z$327,9, FALSE),0)</f>
        <v>4</v>
      </c>
      <c r="K99" s="18">
        <f>IFERROR(VLOOKUP($B99,'[9]SourceData (quarterly)'!$A$2:$Z$327,10, FALSE),0)</f>
        <v>1</v>
      </c>
      <c r="L99" s="18">
        <f>IFERROR(VLOOKUP($B99,'[9]SourceData (quarterly)'!$A$2:$Z$327,11, FALSE),0)</f>
        <v>2</v>
      </c>
      <c r="M99" s="18">
        <f>IFERROR(VLOOKUP($B99,'[9]SourceData (quarterly)'!$A$2:$Z$327,12, FALSE),0)</f>
        <v>13</v>
      </c>
      <c r="N99" s="18">
        <f>IFERROR(VLOOKUP($B99,'[9]SourceData (quarterly)'!$A$2:$Z$327,13, FALSE),0)</f>
        <v>3</v>
      </c>
      <c r="O99" s="18">
        <f>IFERROR(VLOOKUP($B99,'[9]SourceData (quarterly)'!$A$2:$Z$327,14, FALSE),0)</f>
        <v>12</v>
      </c>
      <c r="P99" s="18">
        <f>IFERROR(VLOOKUP($B99,'[9]SourceData (quarterly)'!$A$2:$Z$327,15, FALSE),0)</f>
        <v>123</v>
      </c>
      <c r="Q99" s="18">
        <f>IFERROR(VLOOKUP($B99,'[9]SourceData (quarterly)'!$A$2:$Z$327,16, FALSE),0)</f>
        <v>406580</v>
      </c>
      <c r="R99" s="18">
        <f>IFERROR(VLOOKUP($B99,'[9]SourceData (quarterly)'!$A$2:$Z$327,17, FALSE),0)</f>
        <v>1188247</v>
      </c>
      <c r="S99" s="18">
        <f>IFERROR(VLOOKUP($B99,'[9]SourceData (quarterly)'!$A$2:$Z$327,18, FALSE),0)</f>
        <v>997984</v>
      </c>
      <c r="T99" s="18">
        <f>IFERROR(VLOOKUP($B99,'[9]SourceData (quarterly)'!$A$2:$Z$327,19, FALSE),0)</f>
        <v>979193</v>
      </c>
      <c r="U99" s="18">
        <f>IFERROR(VLOOKUP($B99,'[9]SourceData (quarterly)'!$A$2:$Z$327,20, FALSE),0)</f>
        <v>0</v>
      </c>
      <c r="V99" s="18">
        <f>IFERROR(VLOOKUP($B99,'[9]SourceData (quarterly)'!$A$2:$Z$327,21, FALSE),0)</f>
        <v>1634900</v>
      </c>
      <c r="W99" s="18">
        <f>IFERROR(VLOOKUP($B99,'[9]SourceData (quarterly)'!$A$2:$Z$327,22, FALSE),0)</f>
        <v>245000</v>
      </c>
      <c r="X99" s="18">
        <f>IFERROR(VLOOKUP($B99,'[9]SourceData (quarterly)'!$A$2:$Z$327,23, FALSE),0)</f>
        <v>53199</v>
      </c>
      <c r="Y99" s="18">
        <f>IFERROR(VLOOKUP($B99,'[9]SourceData (quarterly)'!$A$2:$Z$327,24, FALSE),0)</f>
        <v>109000</v>
      </c>
      <c r="Z99" s="18">
        <f>IFERROR(VLOOKUP($B99,'[9]SourceData (quarterly)'!$A$2:$Z$327,25, FALSE),0)</f>
        <v>820480</v>
      </c>
      <c r="AA99" s="18">
        <f>IFERROR(VLOOKUP($B99,'[9]SourceData (quarterly)'!$A$2:$Z$327,26, FALSE),0)</f>
        <v>295990</v>
      </c>
      <c r="AB99" s="18">
        <f>IFERROR(VLOOKUP($B99,'[9]SourceData (quarterly)'!$A$2:$AZ$327,27, FALSE),0)</f>
        <v>772000</v>
      </c>
      <c r="AC99" s="18">
        <f>IFERROR(VLOOKUP($B99,'[9]SourceData (quarterly)'!$A$2:$AZ$327,28, FALSE),0)</f>
        <v>7502573</v>
      </c>
    </row>
    <row r="100" spans="1:29" x14ac:dyDescent="0.2">
      <c r="B100" s="41" t="s">
        <v>369</v>
      </c>
      <c r="C100" s="41" t="s">
        <v>370</v>
      </c>
      <c r="D100" s="18">
        <f>IFERROR(VLOOKUP($B100,'[9]SourceData (quarterly)'!$A$2:$Z$327,3, FALSE),0)</f>
        <v>6</v>
      </c>
      <c r="E100" s="18">
        <f>IFERROR(VLOOKUP($B100,'[9]SourceData (quarterly)'!$A$2:$Z$327,4, FALSE),0)</f>
        <v>3</v>
      </c>
      <c r="F100" s="18">
        <f>IFERROR(VLOOKUP($B100,'[9]SourceData (quarterly)'!$A$2:$Z$327,5, FALSE),0)</f>
        <v>12</v>
      </c>
      <c r="G100" s="18">
        <f>IFERROR(VLOOKUP($B100,'[9]SourceData (quarterly)'!$A$2:$Z$327,6, FALSE),0)</f>
        <v>24</v>
      </c>
      <c r="H100" s="18">
        <f>IFERROR(VLOOKUP($B100,'[9]SourceData (quarterly)'!$A$2:$Z$327,7, FALSE),0)</f>
        <v>12</v>
      </c>
      <c r="I100" s="18">
        <f>IFERROR(VLOOKUP($B100,'[9]SourceData (quarterly)'!$A$2:$Z$327,8, FALSE),0)</f>
        <v>7</v>
      </c>
      <c r="J100" s="18">
        <f>IFERROR(VLOOKUP($B100,'[9]SourceData (quarterly)'!$A$2:$Z$327,9, FALSE),0)</f>
        <v>20</v>
      </c>
      <c r="K100" s="18">
        <f>IFERROR(VLOOKUP($B100,'[9]SourceData (quarterly)'!$A$2:$Z$327,10, FALSE),0)</f>
        <v>2</v>
      </c>
      <c r="L100" s="18">
        <f>IFERROR(VLOOKUP($B100,'[9]SourceData (quarterly)'!$A$2:$Z$327,11, FALSE),0)</f>
        <v>13</v>
      </c>
      <c r="M100" s="18">
        <f>IFERROR(VLOOKUP($B100,'[9]SourceData (quarterly)'!$A$2:$Z$327,12, FALSE),0)</f>
        <v>1</v>
      </c>
      <c r="N100" s="18">
        <f>IFERROR(VLOOKUP($B100,'[9]SourceData (quarterly)'!$A$2:$Z$327,13, FALSE),0)</f>
        <v>8</v>
      </c>
      <c r="O100" s="18">
        <f>IFERROR(VLOOKUP($B100,'[9]SourceData (quarterly)'!$A$2:$Z$327,14, FALSE),0)</f>
        <v>17</v>
      </c>
      <c r="P100" s="18">
        <f>IFERROR(VLOOKUP($B100,'[9]SourceData (quarterly)'!$A$2:$Z$327,15, FALSE),0)</f>
        <v>125</v>
      </c>
      <c r="Q100" s="18">
        <f>IFERROR(VLOOKUP($B100,'[9]SourceData (quarterly)'!$A$2:$Z$327,16, FALSE),0)</f>
        <v>303400</v>
      </c>
      <c r="R100" s="18">
        <f>IFERROR(VLOOKUP($B100,'[9]SourceData (quarterly)'!$A$2:$Z$327,17, FALSE),0)</f>
        <v>176399</v>
      </c>
      <c r="S100" s="18">
        <f>IFERROR(VLOOKUP($B100,'[9]SourceData (quarterly)'!$A$2:$Z$327,18, FALSE),0)</f>
        <v>855132</v>
      </c>
      <c r="T100" s="18">
        <f>IFERROR(VLOOKUP($B100,'[9]SourceData (quarterly)'!$A$2:$Z$327,19, FALSE),0)</f>
        <v>1854312</v>
      </c>
      <c r="U100" s="18">
        <f>IFERROR(VLOOKUP($B100,'[9]SourceData (quarterly)'!$A$2:$Z$327,20, FALSE),0)</f>
        <v>1120700</v>
      </c>
      <c r="V100" s="18">
        <f>IFERROR(VLOOKUP($B100,'[9]SourceData (quarterly)'!$A$2:$Z$327,21, FALSE),0)</f>
        <v>648190</v>
      </c>
      <c r="W100" s="18">
        <f>IFERROR(VLOOKUP($B100,'[9]SourceData (quarterly)'!$A$2:$Z$327,22, FALSE),0)</f>
        <v>1638899</v>
      </c>
      <c r="X100" s="18">
        <f>IFERROR(VLOOKUP($B100,'[9]SourceData (quarterly)'!$A$2:$Z$327,23, FALSE),0)</f>
        <v>144999</v>
      </c>
      <c r="Y100" s="18">
        <f>IFERROR(VLOOKUP($B100,'[9]SourceData (quarterly)'!$A$2:$Z$327,24, FALSE),0)</f>
        <v>1227396</v>
      </c>
      <c r="Z100" s="18">
        <f>IFERROR(VLOOKUP($B100,'[9]SourceData (quarterly)'!$A$2:$Z$327,25, FALSE),0)</f>
        <v>108999</v>
      </c>
      <c r="AA100" s="18">
        <f>IFERROR(VLOOKUP($B100,'[9]SourceData (quarterly)'!$A$2:$Z$327,26, FALSE),0)</f>
        <v>659375</v>
      </c>
      <c r="AB100" s="18">
        <f>IFERROR(VLOOKUP($B100,'[9]SourceData (quarterly)'!$A$2:$AZ$327,27, FALSE),0)</f>
        <v>1405650</v>
      </c>
      <c r="AC100" s="18">
        <f>IFERROR(VLOOKUP($B100,'[9]SourceData (quarterly)'!$A$2:$AZ$327,28, FALSE),0)</f>
        <v>10143451</v>
      </c>
    </row>
    <row r="101" spans="1:29" x14ac:dyDescent="0.2">
      <c r="B101" s="41" t="s">
        <v>411</v>
      </c>
      <c r="C101" s="41" t="s">
        <v>412</v>
      </c>
      <c r="D101" s="18">
        <f>IFERROR(VLOOKUP($B101,'[9]SourceData (quarterly)'!$A$2:$Z$327,3, FALSE),0)</f>
        <v>0</v>
      </c>
      <c r="E101" s="18">
        <f>IFERROR(VLOOKUP($B101,'[9]SourceData (quarterly)'!$A$2:$Z$327,4, FALSE),0)</f>
        <v>0</v>
      </c>
      <c r="F101" s="18">
        <f>IFERROR(VLOOKUP($B101,'[9]SourceData (quarterly)'!$A$2:$Z$327,5, FALSE),0)</f>
        <v>0</v>
      </c>
      <c r="G101" s="18">
        <f>IFERROR(VLOOKUP($B101,'[9]SourceData (quarterly)'!$A$2:$Z$327,6, FALSE),0)</f>
        <v>12</v>
      </c>
      <c r="H101" s="18">
        <f>IFERROR(VLOOKUP($B101,'[9]SourceData (quarterly)'!$A$2:$Z$327,7, FALSE),0)</f>
        <v>24</v>
      </c>
      <c r="I101" s="18">
        <f>IFERROR(VLOOKUP($B101,'[9]SourceData (quarterly)'!$A$2:$Z$327,8, FALSE),0)</f>
        <v>30</v>
      </c>
      <c r="J101" s="18">
        <f>IFERROR(VLOOKUP($B101,'[9]SourceData (quarterly)'!$A$2:$Z$327,9, FALSE),0)</f>
        <v>10</v>
      </c>
      <c r="K101" s="18">
        <f>IFERROR(VLOOKUP($B101,'[9]SourceData (quarterly)'!$A$2:$Z$327,10, FALSE),0)</f>
        <v>7</v>
      </c>
      <c r="L101" s="18">
        <f>IFERROR(VLOOKUP($B101,'[9]SourceData (quarterly)'!$A$2:$Z$327,11, FALSE),0)</f>
        <v>12</v>
      </c>
      <c r="M101" s="18">
        <f>IFERROR(VLOOKUP($B101,'[9]SourceData (quarterly)'!$A$2:$Z$327,12, FALSE),0)</f>
        <v>13</v>
      </c>
      <c r="N101" s="18">
        <f>IFERROR(VLOOKUP($B101,'[9]SourceData (quarterly)'!$A$2:$Z$327,13, FALSE),0)</f>
        <v>1</v>
      </c>
      <c r="O101" s="18">
        <f>IFERROR(VLOOKUP($B101,'[9]SourceData (quarterly)'!$A$2:$Z$327,14, FALSE),0)</f>
        <v>9</v>
      </c>
      <c r="P101" s="18">
        <f>IFERROR(VLOOKUP($B101,'[9]SourceData (quarterly)'!$A$2:$Z$327,15, FALSE),0)</f>
        <v>118</v>
      </c>
      <c r="Q101" s="18">
        <f>IFERROR(VLOOKUP($B101,'[9]SourceData (quarterly)'!$A$2:$Z$327,16, FALSE),0)</f>
        <v>0</v>
      </c>
      <c r="R101" s="18">
        <f>IFERROR(VLOOKUP($B101,'[9]SourceData (quarterly)'!$A$2:$Z$327,17, FALSE),0)</f>
        <v>0</v>
      </c>
      <c r="S101" s="18">
        <f>IFERROR(VLOOKUP($B101,'[9]SourceData (quarterly)'!$A$2:$Z$327,18, FALSE),0)</f>
        <v>0</v>
      </c>
      <c r="T101" s="18">
        <f>IFERROR(VLOOKUP($B101,'[9]SourceData (quarterly)'!$A$2:$Z$327,19, FALSE),0)</f>
        <v>792599</v>
      </c>
      <c r="U101" s="18">
        <f>IFERROR(VLOOKUP($B101,'[9]SourceData (quarterly)'!$A$2:$Z$327,20, FALSE),0)</f>
        <v>1236488</v>
      </c>
      <c r="V101" s="18">
        <f>IFERROR(VLOOKUP($B101,'[9]SourceData (quarterly)'!$A$2:$Z$327,21, FALSE),0)</f>
        <v>1793760</v>
      </c>
      <c r="W101" s="18">
        <f>IFERROR(VLOOKUP($B101,'[9]SourceData (quarterly)'!$A$2:$Z$327,22, FALSE),0)</f>
        <v>577600</v>
      </c>
      <c r="X101" s="18">
        <f>IFERROR(VLOOKUP($B101,'[9]SourceData (quarterly)'!$A$2:$Z$327,23, FALSE),0)</f>
        <v>520400</v>
      </c>
      <c r="Y101" s="18">
        <f>IFERROR(VLOOKUP($B101,'[9]SourceData (quarterly)'!$A$2:$Z$327,24, FALSE),0)</f>
        <v>878615</v>
      </c>
      <c r="Z101" s="18">
        <f>IFERROR(VLOOKUP($B101,'[9]SourceData (quarterly)'!$A$2:$Z$327,25, FALSE),0)</f>
        <v>1094387</v>
      </c>
      <c r="AA101" s="18">
        <f>IFERROR(VLOOKUP($B101,'[9]SourceData (quarterly)'!$A$2:$Z$327,26, FALSE),0)</f>
        <v>92000</v>
      </c>
      <c r="AB101" s="18">
        <f>IFERROR(VLOOKUP($B101,'[9]SourceData (quarterly)'!$A$2:$AZ$327,27, FALSE),0)</f>
        <v>717994</v>
      </c>
      <c r="AC101" s="18">
        <f>IFERROR(VLOOKUP($B101,'[9]SourceData (quarterly)'!$A$2:$AZ$327,28, FALSE),0)</f>
        <v>7703843</v>
      </c>
    </row>
    <row r="102" spans="1:29" x14ac:dyDescent="0.2">
      <c r="B102" s="41" t="s">
        <v>371</v>
      </c>
      <c r="C102" s="41" t="s">
        <v>372</v>
      </c>
      <c r="D102" s="18">
        <f>IFERROR(VLOOKUP($B102,'[9]SourceData (quarterly)'!$A$2:$Z$327,3, FALSE),0)</f>
        <v>1</v>
      </c>
      <c r="E102" s="18">
        <f>IFERROR(VLOOKUP($B102,'[9]SourceData (quarterly)'!$A$2:$Z$327,4, FALSE),0)</f>
        <v>6</v>
      </c>
      <c r="F102" s="18">
        <f>IFERROR(VLOOKUP($B102,'[9]SourceData (quarterly)'!$A$2:$Z$327,5, FALSE),0)</f>
        <v>60</v>
      </c>
      <c r="G102" s="18">
        <f>IFERROR(VLOOKUP($B102,'[9]SourceData (quarterly)'!$A$2:$Z$327,6, FALSE),0)</f>
        <v>10</v>
      </c>
      <c r="H102" s="18">
        <f>IFERROR(VLOOKUP($B102,'[9]SourceData (quarterly)'!$A$2:$Z$327,7, FALSE),0)</f>
        <v>0</v>
      </c>
      <c r="I102" s="18">
        <f>IFERROR(VLOOKUP($B102,'[9]SourceData (quarterly)'!$A$2:$Z$327,8, FALSE),0)</f>
        <v>0</v>
      </c>
      <c r="J102" s="18">
        <f>IFERROR(VLOOKUP($B102,'[9]SourceData (quarterly)'!$A$2:$Z$327,9, FALSE),0)</f>
        <v>9</v>
      </c>
      <c r="K102" s="18">
        <f>IFERROR(VLOOKUP($B102,'[9]SourceData (quarterly)'!$A$2:$Z$327,10, FALSE),0)</f>
        <v>3</v>
      </c>
      <c r="L102" s="18">
        <f>IFERROR(VLOOKUP($B102,'[9]SourceData (quarterly)'!$A$2:$Z$327,11, FALSE),0)</f>
        <v>22</v>
      </c>
      <c r="M102" s="18">
        <f>IFERROR(VLOOKUP($B102,'[9]SourceData (quarterly)'!$A$2:$Z$327,12, FALSE),0)</f>
        <v>5</v>
      </c>
      <c r="N102" s="18">
        <f>IFERROR(VLOOKUP($B102,'[9]SourceData (quarterly)'!$A$2:$Z$327,13, FALSE),0)</f>
        <v>7</v>
      </c>
      <c r="O102" s="18">
        <f>IFERROR(VLOOKUP($B102,'[9]SourceData (quarterly)'!$A$2:$Z$327,14, FALSE),0)</f>
        <v>14</v>
      </c>
      <c r="P102" s="18">
        <f>IFERROR(VLOOKUP($B102,'[9]SourceData (quarterly)'!$A$2:$Z$327,15, FALSE),0)</f>
        <v>137</v>
      </c>
      <c r="Q102" s="18">
        <f>IFERROR(VLOOKUP($B102,'[9]SourceData (quarterly)'!$A$2:$Z$327,16, FALSE),0)</f>
        <v>99000</v>
      </c>
      <c r="R102" s="18">
        <f>IFERROR(VLOOKUP($B102,'[9]SourceData (quarterly)'!$A$2:$Z$327,17, FALSE),0)</f>
        <v>618140</v>
      </c>
      <c r="S102" s="18">
        <f>IFERROR(VLOOKUP($B102,'[9]SourceData (quarterly)'!$A$2:$Z$327,18, FALSE),0)</f>
        <v>5873360</v>
      </c>
      <c r="T102" s="18">
        <f>IFERROR(VLOOKUP($B102,'[9]SourceData (quarterly)'!$A$2:$Z$327,19, FALSE),0)</f>
        <v>863500</v>
      </c>
      <c r="U102" s="18">
        <f>IFERROR(VLOOKUP($B102,'[9]SourceData (quarterly)'!$A$2:$Z$327,20, FALSE),0)</f>
        <v>0</v>
      </c>
      <c r="V102" s="18">
        <f>IFERROR(VLOOKUP($B102,'[9]SourceData (quarterly)'!$A$2:$Z$327,21, FALSE),0)</f>
        <v>0</v>
      </c>
      <c r="W102" s="18">
        <f>IFERROR(VLOOKUP($B102,'[9]SourceData (quarterly)'!$A$2:$Z$327,22, FALSE),0)</f>
        <v>879420</v>
      </c>
      <c r="X102" s="18">
        <f>IFERROR(VLOOKUP($B102,'[9]SourceData (quarterly)'!$A$2:$Z$327,23, FALSE),0)</f>
        <v>258610</v>
      </c>
      <c r="Y102" s="18">
        <f>IFERROR(VLOOKUP($B102,'[9]SourceData (quarterly)'!$A$2:$Z$327,24, FALSE),0)</f>
        <v>2055420</v>
      </c>
      <c r="Z102" s="18">
        <f>IFERROR(VLOOKUP($B102,'[9]SourceData (quarterly)'!$A$2:$Z$327,25, FALSE),0)</f>
        <v>516800</v>
      </c>
      <c r="AA102" s="18">
        <f>IFERROR(VLOOKUP($B102,'[9]SourceData (quarterly)'!$A$2:$Z$327,26, FALSE),0)</f>
        <v>781990</v>
      </c>
      <c r="AB102" s="18">
        <f>IFERROR(VLOOKUP($B102,'[9]SourceData (quarterly)'!$A$2:$AZ$327,27, FALSE),0)</f>
        <v>1632380</v>
      </c>
      <c r="AC102" s="18">
        <f>IFERROR(VLOOKUP($B102,'[9]SourceData (quarterly)'!$A$2:$AZ$327,28, FALSE),0)</f>
        <v>13578620</v>
      </c>
    </row>
    <row r="103" spans="1:29" x14ac:dyDescent="0.2">
      <c r="B103" s="41" t="s">
        <v>373</v>
      </c>
      <c r="C103" s="41" t="s">
        <v>374</v>
      </c>
      <c r="D103" s="18">
        <f>IFERROR(VLOOKUP($B103,'[9]SourceData (quarterly)'!$A$2:$Z$327,3, FALSE),0)</f>
        <v>0</v>
      </c>
      <c r="E103" s="18">
        <f>IFERROR(VLOOKUP($B103,'[9]SourceData (quarterly)'!$A$2:$Z$327,4, FALSE),0)</f>
        <v>0</v>
      </c>
      <c r="F103" s="18">
        <f>IFERROR(VLOOKUP($B103,'[9]SourceData (quarterly)'!$A$2:$Z$327,5, FALSE),0)</f>
        <v>0</v>
      </c>
      <c r="G103" s="18">
        <f>IFERROR(VLOOKUP($B103,'[9]SourceData (quarterly)'!$A$2:$Z$327,6, FALSE),0)</f>
        <v>0</v>
      </c>
      <c r="H103" s="18">
        <f>IFERROR(VLOOKUP($B103,'[9]SourceData (quarterly)'!$A$2:$Z$327,7, FALSE),0)</f>
        <v>0</v>
      </c>
      <c r="I103" s="18">
        <f>IFERROR(VLOOKUP($B103,'[9]SourceData (quarterly)'!$A$2:$Z$327,8, FALSE),0)</f>
        <v>0</v>
      </c>
      <c r="J103" s="18">
        <f>IFERROR(VLOOKUP($B103,'[9]SourceData (quarterly)'!$A$2:$Z$327,9, FALSE),0)</f>
        <v>0</v>
      </c>
      <c r="K103" s="18">
        <f>IFERROR(VLOOKUP($B103,'[9]SourceData (quarterly)'!$A$2:$Z$327,10, FALSE),0)</f>
        <v>0</v>
      </c>
      <c r="L103" s="18">
        <f>IFERROR(VLOOKUP($B103,'[9]SourceData (quarterly)'!$A$2:$Z$327,11, FALSE),0)</f>
        <v>0</v>
      </c>
      <c r="M103" s="18">
        <f>IFERROR(VLOOKUP($B103,'[9]SourceData (quarterly)'!$A$2:$Z$327,12, FALSE),0)</f>
        <v>0</v>
      </c>
      <c r="N103" s="18">
        <f>IFERROR(VLOOKUP($B103,'[9]SourceData (quarterly)'!$A$2:$Z$327,13, FALSE),0)</f>
        <v>0</v>
      </c>
      <c r="O103" s="18">
        <f>IFERROR(VLOOKUP($B103,'[9]SourceData (quarterly)'!$A$2:$Z$327,14, FALSE),0)</f>
        <v>0</v>
      </c>
      <c r="P103" s="18">
        <f>IFERROR(VLOOKUP($B103,'[9]SourceData (quarterly)'!$A$2:$Z$327,15, FALSE),0)</f>
        <v>0</v>
      </c>
      <c r="Q103" s="18">
        <f>IFERROR(VLOOKUP($B103,'[9]SourceData (quarterly)'!$A$2:$Z$327,16, FALSE),0)</f>
        <v>0</v>
      </c>
      <c r="R103" s="18">
        <f>IFERROR(VLOOKUP($B103,'[9]SourceData (quarterly)'!$A$2:$Z$327,17, FALSE),0)</f>
        <v>0</v>
      </c>
      <c r="S103" s="18">
        <f>IFERROR(VLOOKUP($B103,'[9]SourceData (quarterly)'!$A$2:$Z$327,18, FALSE),0)</f>
        <v>0</v>
      </c>
      <c r="T103" s="18">
        <f>IFERROR(VLOOKUP($B103,'[9]SourceData (quarterly)'!$A$2:$Z$327,19, FALSE),0)</f>
        <v>0</v>
      </c>
      <c r="U103" s="18">
        <f>IFERROR(VLOOKUP($B103,'[9]SourceData (quarterly)'!$A$2:$Z$327,20, FALSE),0)</f>
        <v>0</v>
      </c>
      <c r="V103" s="18">
        <f>IFERROR(VLOOKUP($B103,'[9]SourceData (quarterly)'!$A$2:$Z$327,21, FALSE),0)</f>
        <v>0</v>
      </c>
      <c r="W103" s="18">
        <f>IFERROR(VLOOKUP($B103,'[9]SourceData (quarterly)'!$A$2:$Z$327,22, FALSE),0)</f>
        <v>0</v>
      </c>
      <c r="X103" s="18">
        <f>IFERROR(VLOOKUP($B103,'[9]SourceData (quarterly)'!$A$2:$Z$327,23, FALSE),0)</f>
        <v>0</v>
      </c>
      <c r="Y103" s="18">
        <f>IFERROR(VLOOKUP($B103,'[9]SourceData (quarterly)'!$A$2:$Z$327,24, FALSE),0)</f>
        <v>0</v>
      </c>
      <c r="Z103" s="18">
        <f>IFERROR(VLOOKUP($B103,'[9]SourceData (quarterly)'!$A$2:$Z$327,25, FALSE),0)</f>
        <v>0</v>
      </c>
      <c r="AA103" s="18">
        <f>IFERROR(VLOOKUP($B103,'[9]SourceData (quarterly)'!$A$2:$Z$327,26, FALSE),0)</f>
        <v>0</v>
      </c>
      <c r="AB103" s="18">
        <f>IFERROR(VLOOKUP($B103,'[9]SourceData (quarterly)'!$A$2:$AZ$327,27, FALSE),0)</f>
        <v>0</v>
      </c>
      <c r="AC103" s="18">
        <f>IFERROR(VLOOKUP($B103,'[9]SourceData (quarterly)'!$A$2:$AZ$327,28, FALSE),0)</f>
        <v>0</v>
      </c>
    </row>
    <row r="104" spans="1:29" x14ac:dyDescent="0.2">
      <c r="D104" s="18"/>
      <c r="E104" s="18"/>
      <c r="F104" s="18"/>
      <c r="G104" s="18"/>
      <c r="H104" s="18"/>
      <c r="I104" s="18"/>
      <c r="J104" s="18"/>
      <c r="K104" s="18"/>
      <c r="L104" s="18"/>
      <c r="M104" s="18"/>
      <c r="N104" s="18"/>
      <c r="O104" s="18"/>
      <c r="P104" s="18"/>
      <c r="Q104" s="18"/>
      <c r="R104" s="18"/>
      <c r="S104" s="18"/>
      <c r="AC104" s="40"/>
    </row>
    <row r="105" spans="1:29" x14ac:dyDescent="0.2">
      <c r="A105" s="35" t="s">
        <v>678</v>
      </c>
      <c r="B105" s="36"/>
      <c r="C105" s="36"/>
      <c r="D105" s="155">
        <f>SUM(D107:D142)</f>
        <v>460</v>
      </c>
      <c r="E105" s="155">
        <f t="shared" ref="E105:AC105" si="4">SUM(E107:E142)</f>
        <v>897</v>
      </c>
      <c r="F105" s="155">
        <f t="shared" si="4"/>
        <v>1584</v>
      </c>
      <c r="G105" s="155">
        <f t="shared" si="4"/>
        <v>1215</v>
      </c>
      <c r="H105" s="155">
        <f t="shared" si="4"/>
        <v>1747</v>
      </c>
      <c r="I105" s="155">
        <f t="shared" si="4"/>
        <v>1280</v>
      </c>
      <c r="J105" s="155">
        <f t="shared" si="4"/>
        <v>1661</v>
      </c>
      <c r="K105" s="155">
        <f t="shared" si="4"/>
        <v>1274</v>
      </c>
      <c r="L105" s="155">
        <f t="shared" si="4"/>
        <v>1957</v>
      </c>
      <c r="M105" s="155">
        <f t="shared" si="4"/>
        <v>1558</v>
      </c>
      <c r="N105" s="155">
        <f t="shared" si="4"/>
        <v>2067</v>
      </c>
      <c r="O105" s="155">
        <f t="shared" si="4"/>
        <v>1499</v>
      </c>
      <c r="P105" s="42">
        <f t="shared" si="4"/>
        <v>17199</v>
      </c>
      <c r="Q105" s="155">
        <f t="shared" si="4"/>
        <v>14111006</v>
      </c>
      <c r="R105" s="155">
        <f t="shared" si="4"/>
        <v>27404763</v>
      </c>
      <c r="S105" s="155">
        <f t="shared" si="4"/>
        <v>51645947</v>
      </c>
      <c r="T105" s="155">
        <f t="shared" si="4"/>
        <v>39474686</v>
      </c>
      <c r="U105" s="155">
        <f t="shared" si="4"/>
        <v>59061472</v>
      </c>
      <c r="V105" s="155">
        <f t="shared" si="4"/>
        <v>42542230</v>
      </c>
      <c r="W105" s="155">
        <f t="shared" si="4"/>
        <v>57789665</v>
      </c>
      <c r="X105" s="155">
        <f t="shared" si="4"/>
        <v>43361566</v>
      </c>
      <c r="Y105" s="155">
        <f t="shared" si="4"/>
        <v>68788590</v>
      </c>
      <c r="Z105" s="155">
        <f t="shared" si="4"/>
        <v>55693547</v>
      </c>
      <c r="AA105" s="155">
        <f t="shared" si="4"/>
        <v>76301559</v>
      </c>
      <c r="AB105" s="155">
        <f t="shared" si="4"/>
        <v>55424826</v>
      </c>
      <c r="AC105" s="38">
        <f t="shared" si="4"/>
        <v>591599857</v>
      </c>
    </row>
    <row r="106" spans="1:29" x14ac:dyDescent="0.2">
      <c r="D106" s="18"/>
      <c r="E106" s="18"/>
      <c r="F106" s="18"/>
      <c r="G106" s="18"/>
      <c r="H106" s="18"/>
      <c r="I106" s="18"/>
      <c r="J106" s="18"/>
      <c r="K106" s="18"/>
      <c r="L106" s="18"/>
      <c r="M106" s="18"/>
      <c r="N106" s="18"/>
      <c r="O106" s="18"/>
      <c r="P106" s="18"/>
      <c r="Q106" s="18"/>
      <c r="R106" s="18"/>
      <c r="S106" s="18"/>
      <c r="AC106" s="40"/>
    </row>
    <row r="107" spans="1:29" x14ac:dyDescent="0.2">
      <c r="B107" s="41" t="s">
        <v>36</v>
      </c>
      <c r="C107" s="41" t="s">
        <v>37</v>
      </c>
      <c r="D107" s="18">
        <f>IFERROR(VLOOKUP($B107,'[9]SourceData (quarterly)'!$A$2:$Z$327,3, FALSE),0)</f>
        <v>10</v>
      </c>
      <c r="E107" s="18">
        <f>IFERROR(VLOOKUP($B107,'[9]SourceData (quarterly)'!$A$2:$Z$327,4, FALSE),0)</f>
        <v>9</v>
      </c>
      <c r="F107" s="18">
        <f>IFERROR(VLOOKUP($B107,'[9]SourceData (quarterly)'!$A$2:$Z$327,5, FALSE),0)</f>
        <v>21</v>
      </c>
      <c r="G107" s="18">
        <f>IFERROR(VLOOKUP($B107,'[9]SourceData (quarterly)'!$A$2:$Z$327,6, FALSE),0)</f>
        <v>27</v>
      </c>
      <c r="H107" s="18">
        <f>IFERROR(VLOOKUP($B107,'[9]SourceData (quarterly)'!$A$2:$Z$327,7, FALSE),0)</f>
        <v>28</v>
      </c>
      <c r="I107" s="18">
        <f>IFERROR(VLOOKUP($B107,'[9]SourceData (quarterly)'!$A$2:$Z$327,8, FALSE),0)</f>
        <v>13</v>
      </c>
      <c r="J107" s="18">
        <f>IFERROR(VLOOKUP($B107,'[9]SourceData (quarterly)'!$A$2:$Z$327,9, FALSE),0)</f>
        <v>19</v>
      </c>
      <c r="K107" s="18">
        <f>IFERROR(VLOOKUP($B107,'[9]SourceData (quarterly)'!$A$2:$Z$327,10, FALSE),0)</f>
        <v>7</v>
      </c>
      <c r="L107" s="18">
        <f>IFERROR(VLOOKUP($B107,'[9]SourceData (quarterly)'!$A$2:$Z$327,11, FALSE),0)</f>
        <v>25</v>
      </c>
      <c r="M107" s="18">
        <f>IFERROR(VLOOKUP($B107,'[9]SourceData (quarterly)'!$A$2:$Z$327,12, FALSE),0)</f>
        <v>19</v>
      </c>
      <c r="N107" s="18">
        <f>IFERROR(VLOOKUP($B107,'[9]SourceData (quarterly)'!$A$2:$Z$327,13, FALSE),0)</f>
        <v>37</v>
      </c>
      <c r="O107" s="18">
        <f>IFERROR(VLOOKUP($B107,'[9]SourceData (quarterly)'!$A$2:$Z$327,14, FALSE),0)</f>
        <v>21</v>
      </c>
      <c r="P107" s="18">
        <f>IFERROR(VLOOKUP($B107,'[9]SourceData (quarterly)'!$A$2:$Z$327,15, FALSE),0)</f>
        <v>236</v>
      </c>
      <c r="Q107" s="18">
        <f>IFERROR(VLOOKUP($B107,'[9]SourceData (quarterly)'!$A$2:$Z$327,16, FALSE),0)</f>
        <v>292446</v>
      </c>
      <c r="R107" s="18">
        <f>IFERROR(VLOOKUP($B107,'[9]SourceData (quarterly)'!$A$2:$Z$327,17, FALSE),0)</f>
        <v>277217</v>
      </c>
      <c r="S107" s="18">
        <f>IFERROR(VLOOKUP($B107,'[9]SourceData (quarterly)'!$A$2:$Z$327,18, FALSE),0)</f>
        <v>641447</v>
      </c>
      <c r="T107" s="18">
        <f>IFERROR(VLOOKUP($B107,'[9]SourceData (quarterly)'!$A$2:$Z$327,19, FALSE),0)</f>
        <v>945302</v>
      </c>
      <c r="U107" s="18">
        <f>IFERROR(VLOOKUP($B107,'[9]SourceData (quarterly)'!$A$2:$Z$327,20, FALSE),0)</f>
        <v>891893</v>
      </c>
      <c r="V107" s="18">
        <f>IFERROR(VLOOKUP($B107,'[9]SourceData (quarterly)'!$A$2:$Z$327,21, FALSE),0)</f>
        <v>452907</v>
      </c>
      <c r="W107" s="18">
        <f>IFERROR(VLOOKUP($B107,'[9]SourceData (quarterly)'!$A$2:$Z$327,22, FALSE),0)</f>
        <v>677712</v>
      </c>
      <c r="X107" s="18">
        <f>IFERROR(VLOOKUP($B107,'[9]SourceData (quarterly)'!$A$2:$Z$327,23, FALSE),0)</f>
        <v>238419</v>
      </c>
      <c r="Y107" s="18">
        <f>IFERROR(VLOOKUP($B107,'[9]SourceData (quarterly)'!$A$2:$Z$327,24, FALSE),0)</f>
        <v>933378</v>
      </c>
      <c r="Z107" s="18">
        <f>IFERROR(VLOOKUP($B107,'[9]SourceData (quarterly)'!$A$2:$Z$327,25, FALSE),0)</f>
        <v>732433</v>
      </c>
      <c r="AA107" s="18">
        <f>IFERROR(VLOOKUP($B107,'[9]SourceData (quarterly)'!$A$2:$Z$327,26, FALSE),0)</f>
        <v>1360857</v>
      </c>
      <c r="AB107" s="18">
        <f>IFERROR(VLOOKUP($B107,'[9]SourceData (quarterly)'!$A$2:$AZ$327,27, FALSE),0)</f>
        <v>797483</v>
      </c>
      <c r="AC107" s="18">
        <f>IFERROR(VLOOKUP($B107,'[9]SourceData (quarterly)'!$A$2:$AZ$327,28, FALSE),0)</f>
        <v>8241494</v>
      </c>
    </row>
    <row r="108" spans="1:29" x14ac:dyDescent="0.2">
      <c r="B108" s="41" t="s">
        <v>38</v>
      </c>
      <c r="C108" s="41" t="s">
        <v>39</v>
      </c>
      <c r="D108" s="18">
        <f>IFERROR(VLOOKUP($B108,'[9]SourceData (quarterly)'!$A$2:$Z$327,3, FALSE),0)</f>
        <v>5</v>
      </c>
      <c r="E108" s="18">
        <f>IFERROR(VLOOKUP($B108,'[9]SourceData (quarterly)'!$A$2:$Z$327,4, FALSE),0)</f>
        <v>12</v>
      </c>
      <c r="F108" s="18">
        <f>IFERROR(VLOOKUP($B108,'[9]SourceData (quarterly)'!$A$2:$Z$327,5, FALSE),0)</f>
        <v>22</v>
      </c>
      <c r="G108" s="18">
        <f>IFERROR(VLOOKUP($B108,'[9]SourceData (quarterly)'!$A$2:$Z$327,6, FALSE),0)</f>
        <v>11</v>
      </c>
      <c r="H108" s="18">
        <f>IFERROR(VLOOKUP($B108,'[9]SourceData (quarterly)'!$A$2:$Z$327,7, FALSE),0)</f>
        <v>23</v>
      </c>
      <c r="I108" s="18">
        <f>IFERROR(VLOOKUP($B108,'[9]SourceData (quarterly)'!$A$2:$Z$327,8, FALSE),0)</f>
        <v>15</v>
      </c>
      <c r="J108" s="18">
        <f>IFERROR(VLOOKUP($B108,'[9]SourceData (quarterly)'!$A$2:$Z$327,9, FALSE),0)</f>
        <v>26</v>
      </c>
      <c r="K108" s="18">
        <f>IFERROR(VLOOKUP($B108,'[9]SourceData (quarterly)'!$A$2:$Z$327,10, FALSE),0)</f>
        <v>14</v>
      </c>
      <c r="L108" s="18">
        <f>IFERROR(VLOOKUP($B108,'[9]SourceData (quarterly)'!$A$2:$Z$327,11, FALSE),0)</f>
        <v>39</v>
      </c>
      <c r="M108" s="18">
        <f>IFERROR(VLOOKUP($B108,'[9]SourceData (quarterly)'!$A$2:$Z$327,12, FALSE),0)</f>
        <v>21</v>
      </c>
      <c r="N108" s="18">
        <f>IFERROR(VLOOKUP($B108,'[9]SourceData (quarterly)'!$A$2:$Z$327,13, FALSE),0)</f>
        <v>34</v>
      </c>
      <c r="O108" s="18">
        <f>IFERROR(VLOOKUP($B108,'[9]SourceData (quarterly)'!$A$2:$Z$327,14, FALSE),0)</f>
        <v>25</v>
      </c>
      <c r="P108" s="18">
        <f>IFERROR(VLOOKUP($B108,'[9]SourceData (quarterly)'!$A$2:$Z$327,15, FALSE),0)</f>
        <v>247</v>
      </c>
      <c r="Q108" s="18">
        <f>IFERROR(VLOOKUP($B108,'[9]SourceData (quarterly)'!$A$2:$Z$327,16, FALSE),0)</f>
        <v>121299</v>
      </c>
      <c r="R108" s="18">
        <f>IFERROR(VLOOKUP($B108,'[9]SourceData (quarterly)'!$A$2:$Z$327,17, FALSE),0)</f>
        <v>322063</v>
      </c>
      <c r="S108" s="18">
        <f>IFERROR(VLOOKUP($B108,'[9]SourceData (quarterly)'!$A$2:$Z$327,18, FALSE),0)</f>
        <v>655649</v>
      </c>
      <c r="T108" s="18">
        <f>IFERROR(VLOOKUP($B108,'[9]SourceData (quarterly)'!$A$2:$Z$327,19, FALSE),0)</f>
        <v>330327</v>
      </c>
      <c r="U108" s="18">
        <f>IFERROR(VLOOKUP($B108,'[9]SourceData (quarterly)'!$A$2:$Z$327,20, FALSE),0)</f>
        <v>694653</v>
      </c>
      <c r="V108" s="18">
        <f>IFERROR(VLOOKUP($B108,'[9]SourceData (quarterly)'!$A$2:$Z$327,21, FALSE),0)</f>
        <v>488768</v>
      </c>
      <c r="W108" s="18">
        <f>IFERROR(VLOOKUP($B108,'[9]SourceData (quarterly)'!$A$2:$Z$327,22, FALSE),0)</f>
        <v>904845</v>
      </c>
      <c r="X108" s="18">
        <f>IFERROR(VLOOKUP($B108,'[9]SourceData (quarterly)'!$A$2:$Z$327,23, FALSE),0)</f>
        <v>502788</v>
      </c>
      <c r="Y108" s="18">
        <f>IFERROR(VLOOKUP($B108,'[9]SourceData (quarterly)'!$A$2:$Z$327,24, FALSE),0)</f>
        <v>1306902</v>
      </c>
      <c r="Z108" s="18">
        <f>IFERROR(VLOOKUP($B108,'[9]SourceData (quarterly)'!$A$2:$Z$327,25, FALSE),0)</f>
        <v>820262</v>
      </c>
      <c r="AA108" s="18">
        <f>IFERROR(VLOOKUP($B108,'[9]SourceData (quarterly)'!$A$2:$Z$327,26, FALSE),0)</f>
        <v>1250150</v>
      </c>
      <c r="AB108" s="18">
        <f>IFERROR(VLOOKUP($B108,'[9]SourceData (quarterly)'!$A$2:$AZ$327,27, FALSE),0)</f>
        <v>1125681</v>
      </c>
      <c r="AC108" s="18">
        <f>IFERROR(VLOOKUP($B108,'[9]SourceData (quarterly)'!$A$2:$AZ$327,28, FALSE),0)</f>
        <v>8523387</v>
      </c>
    </row>
    <row r="109" spans="1:29" x14ac:dyDescent="0.2">
      <c r="B109" s="41" t="s">
        <v>40</v>
      </c>
      <c r="C109" s="41" t="s">
        <v>41</v>
      </c>
      <c r="D109" s="18">
        <f>IFERROR(VLOOKUP($B109,'[9]SourceData (quarterly)'!$A$2:$Z$327,3, FALSE),0)</f>
        <v>20</v>
      </c>
      <c r="E109" s="18">
        <f>IFERROR(VLOOKUP($B109,'[9]SourceData (quarterly)'!$A$2:$Z$327,4, FALSE),0)</f>
        <v>62</v>
      </c>
      <c r="F109" s="18">
        <f>IFERROR(VLOOKUP($B109,'[9]SourceData (quarterly)'!$A$2:$Z$327,5, FALSE),0)</f>
        <v>89</v>
      </c>
      <c r="G109" s="18">
        <f>IFERROR(VLOOKUP($B109,'[9]SourceData (quarterly)'!$A$2:$Z$327,6, FALSE),0)</f>
        <v>71</v>
      </c>
      <c r="H109" s="18">
        <f>IFERROR(VLOOKUP($B109,'[9]SourceData (quarterly)'!$A$2:$Z$327,7, FALSE),0)</f>
        <v>61</v>
      </c>
      <c r="I109" s="18">
        <f>IFERROR(VLOOKUP($B109,'[9]SourceData (quarterly)'!$A$2:$Z$327,8, FALSE),0)</f>
        <v>59</v>
      </c>
      <c r="J109" s="18">
        <f>IFERROR(VLOOKUP($B109,'[9]SourceData (quarterly)'!$A$2:$Z$327,9, FALSE),0)</f>
        <v>81</v>
      </c>
      <c r="K109" s="18">
        <f>IFERROR(VLOOKUP($B109,'[9]SourceData (quarterly)'!$A$2:$Z$327,10, FALSE),0)</f>
        <v>72</v>
      </c>
      <c r="L109" s="18">
        <f>IFERROR(VLOOKUP($B109,'[9]SourceData (quarterly)'!$A$2:$Z$327,11, FALSE),0)</f>
        <v>84</v>
      </c>
      <c r="M109" s="18">
        <f>IFERROR(VLOOKUP($B109,'[9]SourceData (quarterly)'!$A$2:$Z$327,12, FALSE),0)</f>
        <v>107</v>
      </c>
      <c r="N109" s="18">
        <f>IFERROR(VLOOKUP($B109,'[9]SourceData (quarterly)'!$A$2:$Z$327,13, FALSE),0)</f>
        <v>99</v>
      </c>
      <c r="O109" s="18">
        <f>IFERROR(VLOOKUP($B109,'[9]SourceData (quarterly)'!$A$2:$Z$327,14, FALSE),0)</f>
        <v>86</v>
      </c>
      <c r="P109" s="18">
        <f>IFERROR(VLOOKUP($B109,'[9]SourceData (quarterly)'!$A$2:$Z$327,15, FALSE),0)</f>
        <v>891</v>
      </c>
      <c r="Q109" s="18">
        <f>IFERROR(VLOOKUP($B109,'[9]SourceData (quarterly)'!$A$2:$Z$327,16, FALSE),0)</f>
        <v>524182</v>
      </c>
      <c r="R109" s="18">
        <f>IFERROR(VLOOKUP($B109,'[9]SourceData (quarterly)'!$A$2:$Z$327,17, FALSE),0)</f>
        <v>1724619</v>
      </c>
      <c r="S109" s="18">
        <f>IFERROR(VLOOKUP($B109,'[9]SourceData (quarterly)'!$A$2:$Z$327,18, FALSE),0)</f>
        <v>2491219</v>
      </c>
      <c r="T109" s="18">
        <f>IFERROR(VLOOKUP($B109,'[9]SourceData (quarterly)'!$A$2:$Z$327,19, FALSE),0)</f>
        <v>1928251</v>
      </c>
      <c r="U109" s="18">
        <f>IFERROR(VLOOKUP($B109,'[9]SourceData (quarterly)'!$A$2:$Z$327,20, FALSE),0)</f>
        <v>1792732</v>
      </c>
      <c r="V109" s="18">
        <f>IFERROR(VLOOKUP($B109,'[9]SourceData (quarterly)'!$A$2:$Z$327,21, FALSE),0)</f>
        <v>1877270</v>
      </c>
      <c r="W109" s="18">
        <f>IFERROR(VLOOKUP($B109,'[9]SourceData (quarterly)'!$A$2:$Z$327,22, FALSE),0)</f>
        <v>2383730</v>
      </c>
      <c r="X109" s="18">
        <f>IFERROR(VLOOKUP($B109,'[9]SourceData (quarterly)'!$A$2:$Z$327,23, FALSE),0)</f>
        <v>2100059</v>
      </c>
      <c r="Y109" s="18">
        <f>IFERROR(VLOOKUP($B109,'[9]SourceData (quarterly)'!$A$2:$Z$327,24, FALSE),0)</f>
        <v>2630667</v>
      </c>
      <c r="Z109" s="18">
        <f>IFERROR(VLOOKUP($B109,'[9]SourceData (quarterly)'!$A$2:$Z$327,25, FALSE),0)</f>
        <v>3446580</v>
      </c>
      <c r="AA109" s="18">
        <f>IFERROR(VLOOKUP($B109,'[9]SourceData (quarterly)'!$A$2:$Z$327,26, FALSE),0)</f>
        <v>3233952</v>
      </c>
      <c r="AB109" s="18">
        <f>IFERROR(VLOOKUP($B109,'[9]SourceData (quarterly)'!$A$2:$AZ$327,27, FALSE),0)</f>
        <v>2920005</v>
      </c>
      <c r="AC109" s="18">
        <f>IFERROR(VLOOKUP($B109,'[9]SourceData (quarterly)'!$A$2:$AZ$327,28, FALSE),0)</f>
        <v>27053266</v>
      </c>
    </row>
    <row r="110" spans="1:29" x14ac:dyDescent="0.2">
      <c r="B110" s="41" t="s">
        <v>42</v>
      </c>
      <c r="C110" s="41" t="s">
        <v>43</v>
      </c>
      <c r="D110" s="18">
        <f>IFERROR(VLOOKUP($B110,'[9]SourceData (quarterly)'!$A$2:$Z$327,3, FALSE),0)</f>
        <v>2</v>
      </c>
      <c r="E110" s="18">
        <f>IFERROR(VLOOKUP($B110,'[9]SourceData (quarterly)'!$A$2:$Z$327,4, FALSE),0)</f>
        <v>17</v>
      </c>
      <c r="F110" s="18">
        <f>IFERROR(VLOOKUP($B110,'[9]SourceData (quarterly)'!$A$2:$Z$327,5, FALSE),0)</f>
        <v>19</v>
      </c>
      <c r="G110" s="18">
        <f>IFERROR(VLOOKUP($B110,'[9]SourceData (quarterly)'!$A$2:$Z$327,6, FALSE),0)</f>
        <v>32</v>
      </c>
      <c r="H110" s="18">
        <f>IFERROR(VLOOKUP($B110,'[9]SourceData (quarterly)'!$A$2:$Z$327,7, FALSE),0)</f>
        <v>20</v>
      </c>
      <c r="I110" s="18">
        <f>IFERROR(VLOOKUP($B110,'[9]SourceData (quarterly)'!$A$2:$Z$327,8, FALSE),0)</f>
        <v>16</v>
      </c>
      <c r="J110" s="18">
        <f>IFERROR(VLOOKUP($B110,'[9]SourceData (quarterly)'!$A$2:$Z$327,9, FALSE),0)</f>
        <v>33</v>
      </c>
      <c r="K110" s="18">
        <f>IFERROR(VLOOKUP($B110,'[9]SourceData (quarterly)'!$A$2:$Z$327,10, FALSE),0)</f>
        <v>49</v>
      </c>
      <c r="L110" s="18">
        <f>IFERROR(VLOOKUP($B110,'[9]SourceData (quarterly)'!$A$2:$Z$327,11, FALSE),0)</f>
        <v>12</v>
      </c>
      <c r="M110" s="18">
        <f>IFERROR(VLOOKUP($B110,'[9]SourceData (quarterly)'!$A$2:$Z$327,12, FALSE),0)</f>
        <v>31</v>
      </c>
      <c r="N110" s="18">
        <f>IFERROR(VLOOKUP($B110,'[9]SourceData (quarterly)'!$A$2:$Z$327,13, FALSE),0)</f>
        <v>20</v>
      </c>
      <c r="O110" s="18">
        <f>IFERROR(VLOOKUP($B110,'[9]SourceData (quarterly)'!$A$2:$Z$327,14, FALSE),0)</f>
        <v>14</v>
      </c>
      <c r="P110" s="18">
        <f>IFERROR(VLOOKUP($B110,'[9]SourceData (quarterly)'!$A$2:$Z$327,15, FALSE),0)</f>
        <v>265</v>
      </c>
      <c r="Q110" s="18">
        <f>IFERROR(VLOOKUP($B110,'[9]SourceData (quarterly)'!$A$2:$Z$327,16, FALSE),0)</f>
        <v>48398</v>
      </c>
      <c r="R110" s="18">
        <f>IFERROR(VLOOKUP($B110,'[9]SourceData (quarterly)'!$A$2:$Z$327,17, FALSE),0)</f>
        <v>482363</v>
      </c>
      <c r="S110" s="18">
        <f>IFERROR(VLOOKUP($B110,'[9]SourceData (quarterly)'!$A$2:$Z$327,18, FALSE),0)</f>
        <v>563269</v>
      </c>
      <c r="T110" s="18">
        <f>IFERROR(VLOOKUP($B110,'[9]SourceData (quarterly)'!$A$2:$Z$327,19, FALSE),0)</f>
        <v>845770</v>
      </c>
      <c r="U110" s="18">
        <f>IFERROR(VLOOKUP($B110,'[9]SourceData (quarterly)'!$A$2:$Z$327,20, FALSE),0)</f>
        <v>504059</v>
      </c>
      <c r="V110" s="18">
        <f>IFERROR(VLOOKUP($B110,'[9]SourceData (quarterly)'!$A$2:$Z$327,21, FALSE),0)</f>
        <v>407568</v>
      </c>
      <c r="W110" s="18">
        <f>IFERROR(VLOOKUP($B110,'[9]SourceData (quarterly)'!$A$2:$Z$327,22, FALSE),0)</f>
        <v>1063052</v>
      </c>
      <c r="X110" s="18">
        <f>IFERROR(VLOOKUP($B110,'[9]SourceData (quarterly)'!$A$2:$Z$327,23, FALSE),0)</f>
        <v>1286541</v>
      </c>
      <c r="Y110" s="18">
        <f>IFERROR(VLOOKUP($B110,'[9]SourceData (quarterly)'!$A$2:$Z$327,24, FALSE),0)</f>
        <v>376926</v>
      </c>
      <c r="Z110" s="18">
        <f>IFERROR(VLOOKUP($B110,'[9]SourceData (quarterly)'!$A$2:$Z$327,25, FALSE),0)</f>
        <v>1184551</v>
      </c>
      <c r="AA110" s="18">
        <f>IFERROR(VLOOKUP($B110,'[9]SourceData (quarterly)'!$A$2:$Z$327,26, FALSE),0)</f>
        <v>713592</v>
      </c>
      <c r="AB110" s="18">
        <f>IFERROR(VLOOKUP($B110,'[9]SourceData (quarterly)'!$A$2:$AZ$327,27, FALSE),0)</f>
        <v>462413</v>
      </c>
      <c r="AC110" s="18">
        <f>IFERROR(VLOOKUP($B110,'[9]SourceData (quarterly)'!$A$2:$AZ$327,28, FALSE),0)</f>
        <v>7938502</v>
      </c>
    </row>
    <row r="111" spans="1:29" x14ac:dyDescent="0.2">
      <c r="B111" s="41" t="s">
        <v>44</v>
      </c>
      <c r="C111" s="41" t="s">
        <v>45</v>
      </c>
      <c r="D111" s="18">
        <f>IFERROR(VLOOKUP($B111,'[9]SourceData (quarterly)'!$A$2:$Z$327,3, FALSE),0)</f>
        <v>16</v>
      </c>
      <c r="E111" s="18">
        <f>IFERROR(VLOOKUP($B111,'[9]SourceData (quarterly)'!$A$2:$Z$327,4, FALSE),0)</f>
        <v>23</v>
      </c>
      <c r="F111" s="18">
        <f>IFERROR(VLOOKUP($B111,'[9]SourceData (quarterly)'!$A$2:$Z$327,5, FALSE),0)</f>
        <v>39</v>
      </c>
      <c r="G111" s="18">
        <f>IFERROR(VLOOKUP($B111,'[9]SourceData (quarterly)'!$A$2:$Z$327,6, FALSE),0)</f>
        <v>23</v>
      </c>
      <c r="H111" s="18">
        <f>IFERROR(VLOOKUP($B111,'[9]SourceData (quarterly)'!$A$2:$Z$327,7, FALSE),0)</f>
        <v>49</v>
      </c>
      <c r="I111" s="18">
        <f>IFERROR(VLOOKUP($B111,'[9]SourceData (quarterly)'!$A$2:$Z$327,8, FALSE),0)</f>
        <v>32</v>
      </c>
      <c r="J111" s="18">
        <f>IFERROR(VLOOKUP($B111,'[9]SourceData (quarterly)'!$A$2:$Z$327,9, FALSE),0)</f>
        <v>40</v>
      </c>
      <c r="K111" s="18">
        <f>IFERROR(VLOOKUP($B111,'[9]SourceData (quarterly)'!$A$2:$Z$327,10, FALSE),0)</f>
        <v>30</v>
      </c>
      <c r="L111" s="18">
        <f>IFERROR(VLOOKUP($B111,'[9]SourceData (quarterly)'!$A$2:$Z$327,11, FALSE),0)</f>
        <v>55</v>
      </c>
      <c r="M111" s="18">
        <f>IFERROR(VLOOKUP($B111,'[9]SourceData (quarterly)'!$A$2:$Z$327,12, FALSE),0)</f>
        <v>62</v>
      </c>
      <c r="N111" s="18">
        <f>IFERROR(VLOOKUP($B111,'[9]SourceData (quarterly)'!$A$2:$Z$327,13, FALSE),0)</f>
        <v>84</v>
      </c>
      <c r="O111" s="18">
        <f>IFERROR(VLOOKUP($B111,'[9]SourceData (quarterly)'!$A$2:$Z$327,14, FALSE),0)</f>
        <v>53</v>
      </c>
      <c r="P111" s="18">
        <f>IFERROR(VLOOKUP($B111,'[9]SourceData (quarterly)'!$A$2:$Z$327,15, FALSE),0)</f>
        <v>506</v>
      </c>
      <c r="Q111" s="18">
        <f>IFERROR(VLOOKUP($B111,'[9]SourceData (quarterly)'!$A$2:$Z$327,16, FALSE),0)</f>
        <v>573781</v>
      </c>
      <c r="R111" s="18">
        <f>IFERROR(VLOOKUP($B111,'[9]SourceData (quarterly)'!$A$2:$Z$327,17, FALSE),0)</f>
        <v>644965</v>
      </c>
      <c r="S111" s="18">
        <f>IFERROR(VLOOKUP($B111,'[9]SourceData (quarterly)'!$A$2:$Z$327,18, FALSE),0)</f>
        <v>1217392</v>
      </c>
      <c r="T111" s="18">
        <f>IFERROR(VLOOKUP($B111,'[9]SourceData (quarterly)'!$A$2:$Z$327,19, FALSE),0)</f>
        <v>756134</v>
      </c>
      <c r="U111" s="18">
        <f>IFERROR(VLOOKUP($B111,'[9]SourceData (quarterly)'!$A$2:$Z$327,20, FALSE),0)</f>
        <v>1658708</v>
      </c>
      <c r="V111" s="18">
        <f>IFERROR(VLOOKUP($B111,'[9]SourceData (quarterly)'!$A$2:$Z$327,21, FALSE),0)</f>
        <v>1032462</v>
      </c>
      <c r="W111" s="18">
        <f>IFERROR(VLOOKUP($B111,'[9]SourceData (quarterly)'!$A$2:$Z$327,22, FALSE),0)</f>
        <v>1293358</v>
      </c>
      <c r="X111" s="18">
        <f>IFERROR(VLOOKUP($B111,'[9]SourceData (quarterly)'!$A$2:$Z$327,23, FALSE),0)</f>
        <v>910493</v>
      </c>
      <c r="Y111" s="18">
        <f>IFERROR(VLOOKUP($B111,'[9]SourceData (quarterly)'!$A$2:$Z$327,24, FALSE),0)</f>
        <v>1715478</v>
      </c>
      <c r="Z111" s="18">
        <f>IFERROR(VLOOKUP($B111,'[9]SourceData (quarterly)'!$A$2:$Z$327,25, FALSE),0)</f>
        <v>1994127</v>
      </c>
      <c r="AA111" s="18">
        <f>IFERROR(VLOOKUP($B111,'[9]SourceData (quarterly)'!$A$2:$Z$327,26, FALSE),0)</f>
        <v>2586334</v>
      </c>
      <c r="AB111" s="18">
        <f>IFERROR(VLOOKUP($B111,'[9]SourceData (quarterly)'!$A$2:$AZ$327,27, FALSE),0)</f>
        <v>1525668</v>
      </c>
      <c r="AC111" s="18">
        <f>IFERROR(VLOOKUP($B111,'[9]SourceData (quarterly)'!$A$2:$AZ$327,28, FALSE),0)</f>
        <v>15908900</v>
      </c>
    </row>
    <row r="112" spans="1:29" x14ac:dyDescent="0.2">
      <c r="B112" s="41" t="s">
        <v>46</v>
      </c>
      <c r="C112" s="41" t="s">
        <v>47</v>
      </c>
      <c r="D112" s="18">
        <f>IFERROR(VLOOKUP($B112,'[9]SourceData (quarterly)'!$A$2:$Z$327,3, FALSE),0)</f>
        <v>22</v>
      </c>
      <c r="E112" s="18">
        <f>IFERROR(VLOOKUP($B112,'[9]SourceData (quarterly)'!$A$2:$Z$327,4, FALSE),0)</f>
        <v>16</v>
      </c>
      <c r="F112" s="18">
        <f>IFERROR(VLOOKUP($B112,'[9]SourceData (quarterly)'!$A$2:$Z$327,5, FALSE),0)</f>
        <v>37</v>
      </c>
      <c r="G112" s="18">
        <f>IFERROR(VLOOKUP($B112,'[9]SourceData (quarterly)'!$A$2:$Z$327,6, FALSE),0)</f>
        <v>22</v>
      </c>
      <c r="H112" s="18">
        <f>IFERROR(VLOOKUP($B112,'[9]SourceData (quarterly)'!$A$2:$Z$327,7, FALSE),0)</f>
        <v>58</v>
      </c>
      <c r="I112" s="18">
        <f>IFERROR(VLOOKUP($B112,'[9]SourceData (quarterly)'!$A$2:$Z$327,8, FALSE),0)</f>
        <v>45</v>
      </c>
      <c r="J112" s="18">
        <f>IFERROR(VLOOKUP($B112,'[9]SourceData (quarterly)'!$A$2:$Z$327,9, FALSE),0)</f>
        <v>60</v>
      </c>
      <c r="K112" s="18">
        <f>IFERROR(VLOOKUP($B112,'[9]SourceData (quarterly)'!$A$2:$Z$327,10, FALSE),0)</f>
        <v>38</v>
      </c>
      <c r="L112" s="18">
        <f>IFERROR(VLOOKUP($B112,'[9]SourceData (quarterly)'!$A$2:$Z$327,11, FALSE),0)</f>
        <v>45</v>
      </c>
      <c r="M112" s="18">
        <f>IFERROR(VLOOKUP($B112,'[9]SourceData (quarterly)'!$A$2:$Z$327,12, FALSE),0)</f>
        <v>42</v>
      </c>
      <c r="N112" s="18">
        <f>IFERROR(VLOOKUP($B112,'[9]SourceData (quarterly)'!$A$2:$Z$327,13, FALSE),0)</f>
        <v>47</v>
      </c>
      <c r="O112" s="18">
        <f>IFERROR(VLOOKUP($B112,'[9]SourceData (quarterly)'!$A$2:$Z$327,14, FALSE),0)</f>
        <v>54</v>
      </c>
      <c r="P112" s="18">
        <f>IFERROR(VLOOKUP($B112,'[9]SourceData (quarterly)'!$A$2:$Z$327,15, FALSE),0)</f>
        <v>486</v>
      </c>
      <c r="Q112" s="18">
        <f>IFERROR(VLOOKUP($B112,'[9]SourceData (quarterly)'!$A$2:$Z$327,16, FALSE),0)</f>
        <v>687348</v>
      </c>
      <c r="R112" s="18">
        <f>IFERROR(VLOOKUP($B112,'[9]SourceData (quarterly)'!$A$2:$Z$327,17, FALSE),0)</f>
        <v>497574</v>
      </c>
      <c r="S112" s="18">
        <f>IFERROR(VLOOKUP($B112,'[9]SourceData (quarterly)'!$A$2:$Z$327,18, FALSE),0)</f>
        <v>1306760</v>
      </c>
      <c r="T112" s="18">
        <f>IFERROR(VLOOKUP($B112,'[9]SourceData (quarterly)'!$A$2:$Z$327,19, FALSE),0)</f>
        <v>733724</v>
      </c>
      <c r="U112" s="18">
        <f>IFERROR(VLOOKUP($B112,'[9]SourceData (quarterly)'!$A$2:$Z$327,20, FALSE),0)</f>
        <v>2090782</v>
      </c>
      <c r="V112" s="18">
        <f>IFERROR(VLOOKUP($B112,'[9]SourceData (quarterly)'!$A$2:$Z$327,21, FALSE),0)</f>
        <v>1472827</v>
      </c>
      <c r="W112" s="18">
        <f>IFERROR(VLOOKUP($B112,'[9]SourceData (quarterly)'!$A$2:$Z$327,22, FALSE),0)</f>
        <v>1991479</v>
      </c>
      <c r="X112" s="18">
        <f>IFERROR(VLOOKUP($B112,'[9]SourceData (quarterly)'!$A$2:$Z$327,23, FALSE),0)</f>
        <v>1227343</v>
      </c>
      <c r="Y112" s="18">
        <f>IFERROR(VLOOKUP($B112,'[9]SourceData (quarterly)'!$A$2:$Z$327,24, FALSE),0)</f>
        <v>1473492</v>
      </c>
      <c r="Z112" s="18">
        <f>IFERROR(VLOOKUP($B112,'[9]SourceData (quarterly)'!$A$2:$Z$327,25, FALSE),0)</f>
        <v>1477030</v>
      </c>
      <c r="AA112" s="18">
        <f>IFERROR(VLOOKUP($B112,'[9]SourceData (quarterly)'!$A$2:$Z$327,26, FALSE),0)</f>
        <v>1650063</v>
      </c>
      <c r="AB112" s="18">
        <f>IFERROR(VLOOKUP($B112,'[9]SourceData (quarterly)'!$A$2:$AZ$327,27, FALSE),0)</f>
        <v>2154244</v>
      </c>
      <c r="AC112" s="18">
        <f>IFERROR(VLOOKUP($B112,'[9]SourceData (quarterly)'!$A$2:$AZ$327,28, FALSE),0)</f>
        <v>16762666</v>
      </c>
    </row>
    <row r="113" spans="2:29" x14ac:dyDescent="0.2">
      <c r="B113" s="41" t="s">
        <v>48</v>
      </c>
      <c r="C113" s="41" t="s">
        <v>49</v>
      </c>
      <c r="D113" s="18">
        <f>IFERROR(VLOOKUP($B113,'[9]SourceData (quarterly)'!$A$2:$Z$327,3, FALSE),0)</f>
        <v>2</v>
      </c>
      <c r="E113" s="18">
        <f>IFERROR(VLOOKUP($B113,'[9]SourceData (quarterly)'!$A$2:$Z$327,4, FALSE),0)</f>
        <v>4</v>
      </c>
      <c r="F113" s="18">
        <f>IFERROR(VLOOKUP($B113,'[9]SourceData (quarterly)'!$A$2:$Z$327,5, FALSE),0)</f>
        <v>5</v>
      </c>
      <c r="G113" s="18">
        <f>IFERROR(VLOOKUP($B113,'[9]SourceData (quarterly)'!$A$2:$Z$327,6, FALSE),0)</f>
        <v>6</v>
      </c>
      <c r="H113" s="18">
        <f>IFERROR(VLOOKUP($B113,'[9]SourceData (quarterly)'!$A$2:$Z$327,7, FALSE),0)</f>
        <v>5</v>
      </c>
      <c r="I113" s="18">
        <f>IFERROR(VLOOKUP($B113,'[9]SourceData (quarterly)'!$A$2:$Z$327,8, FALSE),0)</f>
        <v>5</v>
      </c>
      <c r="J113" s="18">
        <f>IFERROR(VLOOKUP($B113,'[9]SourceData (quarterly)'!$A$2:$Z$327,9, FALSE),0)</f>
        <v>10</v>
      </c>
      <c r="K113" s="18">
        <f>IFERROR(VLOOKUP($B113,'[9]SourceData (quarterly)'!$A$2:$Z$327,10, FALSE),0)</f>
        <v>9</v>
      </c>
      <c r="L113" s="18">
        <f>IFERROR(VLOOKUP($B113,'[9]SourceData (quarterly)'!$A$2:$Z$327,11, FALSE),0)</f>
        <v>6</v>
      </c>
      <c r="M113" s="18">
        <f>IFERROR(VLOOKUP($B113,'[9]SourceData (quarterly)'!$A$2:$Z$327,12, FALSE),0)</f>
        <v>10</v>
      </c>
      <c r="N113" s="18">
        <f>IFERROR(VLOOKUP($B113,'[9]SourceData (quarterly)'!$A$2:$Z$327,13, FALSE),0)</f>
        <v>22</v>
      </c>
      <c r="O113" s="18">
        <f>IFERROR(VLOOKUP($B113,'[9]SourceData (quarterly)'!$A$2:$Z$327,14, FALSE),0)</f>
        <v>31</v>
      </c>
      <c r="P113" s="18">
        <f>IFERROR(VLOOKUP($B113,'[9]SourceData (quarterly)'!$A$2:$Z$327,15, FALSE),0)</f>
        <v>115</v>
      </c>
      <c r="Q113" s="18">
        <f>IFERROR(VLOOKUP($B113,'[9]SourceData (quarterly)'!$A$2:$Z$327,16, FALSE),0)</f>
        <v>98000</v>
      </c>
      <c r="R113" s="18">
        <f>IFERROR(VLOOKUP($B113,'[9]SourceData (quarterly)'!$A$2:$Z$327,17, FALSE),0)</f>
        <v>216480</v>
      </c>
      <c r="S113" s="18">
        <f>IFERROR(VLOOKUP($B113,'[9]SourceData (quarterly)'!$A$2:$Z$327,18, FALSE),0)</f>
        <v>257350</v>
      </c>
      <c r="T113" s="18">
        <f>IFERROR(VLOOKUP($B113,'[9]SourceData (quarterly)'!$A$2:$Z$327,19, FALSE),0)</f>
        <v>404318</v>
      </c>
      <c r="U113" s="18">
        <f>IFERROR(VLOOKUP($B113,'[9]SourceData (quarterly)'!$A$2:$Z$327,20, FALSE),0)</f>
        <v>316387</v>
      </c>
      <c r="V113" s="18">
        <f>IFERROR(VLOOKUP($B113,'[9]SourceData (quarterly)'!$A$2:$Z$327,21, FALSE),0)</f>
        <v>328677</v>
      </c>
      <c r="W113" s="18">
        <f>IFERROR(VLOOKUP($B113,'[9]SourceData (quarterly)'!$A$2:$Z$327,22, FALSE),0)</f>
        <v>625355</v>
      </c>
      <c r="X113" s="18">
        <f>IFERROR(VLOOKUP($B113,'[9]SourceData (quarterly)'!$A$2:$Z$327,23, FALSE),0)</f>
        <v>516595</v>
      </c>
      <c r="Y113" s="18">
        <f>IFERROR(VLOOKUP($B113,'[9]SourceData (quarterly)'!$A$2:$Z$327,24, FALSE),0)</f>
        <v>340595</v>
      </c>
      <c r="Z113" s="18">
        <f>IFERROR(VLOOKUP($B113,'[9]SourceData (quarterly)'!$A$2:$Z$327,25, FALSE),0)</f>
        <v>457844</v>
      </c>
      <c r="AA113" s="18">
        <f>IFERROR(VLOOKUP($B113,'[9]SourceData (quarterly)'!$A$2:$Z$327,26, FALSE),0)</f>
        <v>1230281</v>
      </c>
      <c r="AB113" s="18">
        <f>IFERROR(VLOOKUP($B113,'[9]SourceData (quarterly)'!$A$2:$AZ$327,27, FALSE),0)</f>
        <v>1726006</v>
      </c>
      <c r="AC113" s="18">
        <f>IFERROR(VLOOKUP($B113,'[9]SourceData (quarterly)'!$A$2:$AZ$327,28, FALSE),0)</f>
        <v>6517888</v>
      </c>
    </row>
    <row r="114" spans="2:29" x14ac:dyDescent="0.2">
      <c r="B114" s="41" t="s">
        <v>50</v>
      </c>
      <c r="C114" s="41" t="s">
        <v>51</v>
      </c>
      <c r="D114" s="18">
        <f>IFERROR(VLOOKUP($B114,'[9]SourceData (quarterly)'!$A$2:$Z$327,3, FALSE),0)</f>
        <v>7</v>
      </c>
      <c r="E114" s="18">
        <f>IFERROR(VLOOKUP($B114,'[9]SourceData (quarterly)'!$A$2:$Z$327,4, FALSE),0)</f>
        <v>14</v>
      </c>
      <c r="F114" s="18">
        <f>IFERROR(VLOOKUP($B114,'[9]SourceData (quarterly)'!$A$2:$Z$327,5, FALSE),0)</f>
        <v>17</v>
      </c>
      <c r="G114" s="18">
        <f>IFERROR(VLOOKUP($B114,'[9]SourceData (quarterly)'!$A$2:$Z$327,6, FALSE),0)</f>
        <v>21</v>
      </c>
      <c r="H114" s="18">
        <f>IFERROR(VLOOKUP($B114,'[9]SourceData (quarterly)'!$A$2:$Z$327,7, FALSE),0)</f>
        <v>31</v>
      </c>
      <c r="I114" s="18">
        <f>IFERROR(VLOOKUP($B114,'[9]SourceData (quarterly)'!$A$2:$Z$327,8, FALSE),0)</f>
        <v>20</v>
      </c>
      <c r="J114" s="18">
        <f>IFERROR(VLOOKUP($B114,'[9]SourceData (quarterly)'!$A$2:$Z$327,9, FALSE),0)</f>
        <v>39</v>
      </c>
      <c r="K114" s="18">
        <f>IFERROR(VLOOKUP($B114,'[9]SourceData (quarterly)'!$A$2:$Z$327,10, FALSE),0)</f>
        <v>36</v>
      </c>
      <c r="L114" s="18">
        <f>IFERROR(VLOOKUP($B114,'[9]SourceData (quarterly)'!$A$2:$Z$327,11, FALSE),0)</f>
        <v>59</v>
      </c>
      <c r="M114" s="18">
        <f>IFERROR(VLOOKUP($B114,'[9]SourceData (quarterly)'!$A$2:$Z$327,12, FALSE),0)</f>
        <v>57</v>
      </c>
      <c r="N114" s="18">
        <f>IFERROR(VLOOKUP($B114,'[9]SourceData (quarterly)'!$A$2:$Z$327,13, FALSE),0)</f>
        <v>59</v>
      </c>
      <c r="O114" s="18">
        <f>IFERROR(VLOOKUP($B114,'[9]SourceData (quarterly)'!$A$2:$Z$327,14, FALSE),0)</f>
        <v>42</v>
      </c>
      <c r="P114" s="18">
        <f>IFERROR(VLOOKUP($B114,'[9]SourceData (quarterly)'!$A$2:$Z$327,15, FALSE),0)</f>
        <v>402</v>
      </c>
      <c r="Q114" s="18">
        <f>IFERROR(VLOOKUP($B114,'[9]SourceData (quarterly)'!$A$2:$Z$327,16, FALSE),0)</f>
        <v>151297</v>
      </c>
      <c r="R114" s="18">
        <f>IFERROR(VLOOKUP($B114,'[9]SourceData (quarterly)'!$A$2:$Z$327,17, FALSE),0)</f>
        <v>457550</v>
      </c>
      <c r="S114" s="18">
        <f>IFERROR(VLOOKUP($B114,'[9]SourceData (quarterly)'!$A$2:$Z$327,18, FALSE),0)</f>
        <v>594398</v>
      </c>
      <c r="T114" s="18">
        <f>IFERROR(VLOOKUP($B114,'[9]SourceData (quarterly)'!$A$2:$Z$327,19, FALSE),0)</f>
        <v>695146</v>
      </c>
      <c r="U114" s="18">
        <f>IFERROR(VLOOKUP($B114,'[9]SourceData (quarterly)'!$A$2:$Z$327,20, FALSE),0)</f>
        <v>902021</v>
      </c>
      <c r="V114" s="18">
        <f>IFERROR(VLOOKUP($B114,'[9]SourceData (quarterly)'!$A$2:$Z$327,21, FALSE),0)</f>
        <v>633639</v>
      </c>
      <c r="W114" s="18">
        <f>IFERROR(VLOOKUP($B114,'[9]SourceData (quarterly)'!$A$2:$Z$327,22, FALSE),0)</f>
        <v>1323997</v>
      </c>
      <c r="X114" s="18">
        <f>IFERROR(VLOOKUP($B114,'[9]SourceData (quarterly)'!$A$2:$Z$327,23, FALSE),0)</f>
        <v>1278931</v>
      </c>
      <c r="Y114" s="18">
        <f>IFERROR(VLOOKUP($B114,'[9]SourceData (quarterly)'!$A$2:$Z$327,24, FALSE),0)</f>
        <v>1906854</v>
      </c>
      <c r="Z114" s="18">
        <f>IFERROR(VLOOKUP($B114,'[9]SourceData (quarterly)'!$A$2:$Z$327,25, FALSE),0)</f>
        <v>1876785</v>
      </c>
      <c r="AA114" s="18">
        <f>IFERROR(VLOOKUP($B114,'[9]SourceData (quarterly)'!$A$2:$Z$327,26, FALSE),0)</f>
        <v>1905266</v>
      </c>
      <c r="AB114" s="18">
        <f>IFERROR(VLOOKUP($B114,'[9]SourceData (quarterly)'!$A$2:$AZ$327,27, FALSE),0)</f>
        <v>1663951</v>
      </c>
      <c r="AC114" s="18">
        <f>IFERROR(VLOOKUP($B114,'[9]SourceData (quarterly)'!$A$2:$AZ$327,28, FALSE),0)</f>
        <v>13389835</v>
      </c>
    </row>
    <row r="115" spans="2:29" x14ac:dyDescent="0.2">
      <c r="B115" s="41" t="s">
        <v>52</v>
      </c>
      <c r="C115" s="41" t="s">
        <v>53</v>
      </c>
      <c r="D115" s="18">
        <f>IFERROR(VLOOKUP($B115,'[9]SourceData (quarterly)'!$A$2:$Z$327,3, FALSE),0)</f>
        <v>1</v>
      </c>
      <c r="E115" s="18">
        <f>IFERROR(VLOOKUP($B115,'[9]SourceData (quarterly)'!$A$2:$Z$327,4, FALSE),0)</f>
        <v>5</v>
      </c>
      <c r="F115" s="18">
        <f>IFERROR(VLOOKUP($B115,'[9]SourceData (quarterly)'!$A$2:$Z$327,5, FALSE),0)</f>
        <v>12</v>
      </c>
      <c r="G115" s="18">
        <f>IFERROR(VLOOKUP($B115,'[9]SourceData (quarterly)'!$A$2:$Z$327,6, FALSE),0)</f>
        <v>12</v>
      </c>
      <c r="H115" s="18">
        <f>IFERROR(VLOOKUP($B115,'[9]SourceData (quarterly)'!$A$2:$Z$327,7, FALSE),0)</f>
        <v>11</v>
      </c>
      <c r="I115" s="18">
        <f>IFERROR(VLOOKUP($B115,'[9]SourceData (quarterly)'!$A$2:$Z$327,8, FALSE),0)</f>
        <v>3</v>
      </c>
      <c r="J115" s="18">
        <f>IFERROR(VLOOKUP($B115,'[9]SourceData (quarterly)'!$A$2:$Z$327,9, FALSE),0)</f>
        <v>1</v>
      </c>
      <c r="K115" s="18">
        <f>IFERROR(VLOOKUP($B115,'[9]SourceData (quarterly)'!$A$2:$Z$327,10, FALSE),0)</f>
        <v>9</v>
      </c>
      <c r="L115" s="18">
        <f>IFERROR(VLOOKUP($B115,'[9]SourceData (quarterly)'!$A$2:$Z$327,11, FALSE),0)</f>
        <v>13</v>
      </c>
      <c r="M115" s="18">
        <f>IFERROR(VLOOKUP($B115,'[9]SourceData (quarterly)'!$A$2:$Z$327,12, FALSE),0)</f>
        <v>18</v>
      </c>
      <c r="N115" s="18">
        <f>IFERROR(VLOOKUP($B115,'[9]SourceData (quarterly)'!$A$2:$Z$327,13, FALSE),0)</f>
        <v>15</v>
      </c>
      <c r="O115" s="18">
        <f>IFERROR(VLOOKUP($B115,'[9]SourceData (quarterly)'!$A$2:$Z$327,14, FALSE),0)</f>
        <v>9</v>
      </c>
      <c r="P115" s="18">
        <f>IFERROR(VLOOKUP($B115,'[9]SourceData (quarterly)'!$A$2:$Z$327,15, FALSE),0)</f>
        <v>109</v>
      </c>
      <c r="Q115" s="18">
        <f>IFERROR(VLOOKUP($B115,'[9]SourceData (quarterly)'!$A$2:$Z$327,16, FALSE),0)</f>
        <v>49199</v>
      </c>
      <c r="R115" s="18">
        <f>IFERROR(VLOOKUP($B115,'[9]SourceData (quarterly)'!$A$2:$Z$327,17, FALSE),0)</f>
        <v>238399</v>
      </c>
      <c r="S115" s="18">
        <f>IFERROR(VLOOKUP($B115,'[9]SourceData (quarterly)'!$A$2:$Z$327,18, FALSE),0)</f>
        <v>537086</v>
      </c>
      <c r="T115" s="18">
        <f>IFERROR(VLOOKUP($B115,'[9]SourceData (quarterly)'!$A$2:$Z$327,19, FALSE),0)</f>
        <v>732171</v>
      </c>
      <c r="U115" s="18">
        <f>IFERROR(VLOOKUP($B115,'[9]SourceData (quarterly)'!$A$2:$Z$327,20, FALSE),0)</f>
        <v>734789</v>
      </c>
      <c r="V115" s="18">
        <f>IFERROR(VLOOKUP($B115,'[9]SourceData (quarterly)'!$A$2:$Z$327,21, FALSE),0)</f>
        <v>183803</v>
      </c>
      <c r="W115" s="18">
        <f>IFERROR(VLOOKUP($B115,'[9]SourceData (quarterly)'!$A$2:$Z$327,22, FALSE),0)</f>
        <v>90399</v>
      </c>
      <c r="X115" s="18">
        <f>IFERROR(VLOOKUP($B115,'[9]SourceData (quarterly)'!$A$2:$Z$327,23, FALSE),0)</f>
        <v>338082</v>
      </c>
      <c r="Y115" s="18">
        <f>IFERROR(VLOOKUP($B115,'[9]SourceData (quarterly)'!$A$2:$Z$327,24, FALSE),0)</f>
        <v>440856</v>
      </c>
      <c r="Z115" s="18">
        <f>IFERROR(VLOOKUP($B115,'[9]SourceData (quarterly)'!$A$2:$Z$327,25, FALSE),0)</f>
        <v>788386</v>
      </c>
      <c r="AA115" s="18">
        <f>IFERROR(VLOOKUP($B115,'[9]SourceData (quarterly)'!$A$2:$Z$327,26, FALSE),0)</f>
        <v>647117</v>
      </c>
      <c r="AB115" s="18">
        <f>IFERROR(VLOOKUP($B115,'[9]SourceData (quarterly)'!$A$2:$AZ$327,27, FALSE),0)</f>
        <v>454080</v>
      </c>
      <c r="AC115" s="18">
        <f>IFERROR(VLOOKUP($B115,'[9]SourceData (quarterly)'!$A$2:$AZ$327,28, FALSE),0)</f>
        <v>5234367</v>
      </c>
    </row>
    <row r="116" spans="2:29" x14ac:dyDescent="0.2">
      <c r="B116" s="41" t="s">
        <v>54</v>
      </c>
      <c r="C116" s="41" t="s">
        <v>55</v>
      </c>
      <c r="D116" s="18">
        <f>IFERROR(VLOOKUP($B116,'[9]SourceData (quarterly)'!$A$2:$Z$327,3, FALSE),0)</f>
        <v>15</v>
      </c>
      <c r="E116" s="18">
        <f>IFERROR(VLOOKUP($B116,'[9]SourceData (quarterly)'!$A$2:$Z$327,4, FALSE),0)</f>
        <v>18</v>
      </c>
      <c r="F116" s="18">
        <f>IFERROR(VLOOKUP($B116,'[9]SourceData (quarterly)'!$A$2:$Z$327,5, FALSE),0)</f>
        <v>55</v>
      </c>
      <c r="G116" s="18">
        <f>IFERROR(VLOOKUP($B116,'[9]SourceData (quarterly)'!$A$2:$Z$327,6, FALSE),0)</f>
        <v>31</v>
      </c>
      <c r="H116" s="18">
        <f>IFERROR(VLOOKUP($B116,'[9]SourceData (quarterly)'!$A$2:$Z$327,7, FALSE),0)</f>
        <v>39</v>
      </c>
      <c r="I116" s="18">
        <f>IFERROR(VLOOKUP($B116,'[9]SourceData (quarterly)'!$A$2:$Z$327,8, FALSE),0)</f>
        <v>29</v>
      </c>
      <c r="J116" s="18">
        <f>IFERROR(VLOOKUP($B116,'[9]SourceData (quarterly)'!$A$2:$Z$327,9, FALSE),0)</f>
        <v>29</v>
      </c>
      <c r="K116" s="18">
        <f>IFERROR(VLOOKUP($B116,'[9]SourceData (quarterly)'!$A$2:$Z$327,10, FALSE),0)</f>
        <v>36</v>
      </c>
      <c r="L116" s="18">
        <f>IFERROR(VLOOKUP($B116,'[9]SourceData (quarterly)'!$A$2:$Z$327,11, FALSE),0)</f>
        <v>60</v>
      </c>
      <c r="M116" s="18">
        <f>IFERROR(VLOOKUP($B116,'[9]SourceData (quarterly)'!$A$2:$Z$327,12, FALSE),0)</f>
        <v>35</v>
      </c>
      <c r="N116" s="18">
        <f>IFERROR(VLOOKUP($B116,'[9]SourceData (quarterly)'!$A$2:$Z$327,13, FALSE),0)</f>
        <v>82</v>
      </c>
      <c r="O116" s="18">
        <f>IFERROR(VLOOKUP($B116,'[9]SourceData (quarterly)'!$A$2:$Z$327,14, FALSE),0)</f>
        <v>27</v>
      </c>
      <c r="P116" s="18">
        <f>IFERROR(VLOOKUP($B116,'[9]SourceData (quarterly)'!$A$2:$Z$327,15, FALSE),0)</f>
        <v>456</v>
      </c>
      <c r="Q116" s="18">
        <f>IFERROR(VLOOKUP($B116,'[9]SourceData (quarterly)'!$A$2:$Z$327,16, FALSE),0)</f>
        <v>582779</v>
      </c>
      <c r="R116" s="18">
        <f>IFERROR(VLOOKUP($B116,'[9]SourceData (quarterly)'!$A$2:$Z$327,17, FALSE),0)</f>
        <v>609007</v>
      </c>
      <c r="S116" s="18">
        <f>IFERROR(VLOOKUP($B116,'[9]SourceData (quarterly)'!$A$2:$Z$327,18, FALSE),0)</f>
        <v>2084639</v>
      </c>
      <c r="T116" s="18">
        <f>IFERROR(VLOOKUP($B116,'[9]SourceData (quarterly)'!$A$2:$Z$327,19, FALSE),0)</f>
        <v>1034165</v>
      </c>
      <c r="U116" s="18">
        <f>IFERROR(VLOOKUP($B116,'[9]SourceData (quarterly)'!$A$2:$Z$327,20, FALSE),0)</f>
        <v>1306858</v>
      </c>
      <c r="V116" s="18">
        <f>IFERROR(VLOOKUP($B116,'[9]SourceData (quarterly)'!$A$2:$Z$327,21, FALSE),0)</f>
        <v>886406</v>
      </c>
      <c r="W116" s="18">
        <f>IFERROR(VLOOKUP($B116,'[9]SourceData (quarterly)'!$A$2:$Z$327,22, FALSE),0)</f>
        <v>1036356</v>
      </c>
      <c r="X116" s="18">
        <f>IFERROR(VLOOKUP($B116,'[9]SourceData (quarterly)'!$A$2:$Z$327,23, FALSE),0)</f>
        <v>1330011</v>
      </c>
      <c r="Y116" s="18">
        <f>IFERROR(VLOOKUP($B116,'[9]SourceData (quarterly)'!$A$2:$Z$327,24, FALSE),0)</f>
        <v>2331294</v>
      </c>
      <c r="Z116" s="18">
        <f>IFERROR(VLOOKUP($B116,'[9]SourceData (quarterly)'!$A$2:$Z$327,25, FALSE),0)</f>
        <v>1391583</v>
      </c>
      <c r="AA116" s="18">
        <f>IFERROR(VLOOKUP($B116,'[9]SourceData (quarterly)'!$A$2:$Z$327,26, FALSE),0)</f>
        <v>2982759</v>
      </c>
      <c r="AB116" s="18">
        <f>IFERROR(VLOOKUP($B116,'[9]SourceData (quarterly)'!$A$2:$AZ$327,27, FALSE),0)</f>
        <v>1186121</v>
      </c>
      <c r="AC116" s="18">
        <f>IFERROR(VLOOKUP($B116,'[9]SourceData (quarterly)'!$A$2:$AZ$327,28, FALSE),0)</f>
        <v>16761978</v>
      </c>
    </row>
    <row r="117" spans="2:29" x14ac:dyDescent="0.2">
      <c r="B117" s="41" t="s">
        <v>80</v>
      </c>
      <c r="C117" s="41" t="s">
        <v>81</v>
      </c>
      <c r="D117" s="18">
        <f>IFERROR(VLOOKUP($B117,'[9]SourceData (quarterly)'!$A$2:$Z$327,3, FALSE),0)</f>
        <v>17</v>
      </c>
      <c r="E117" s="18">
        <f>IFERROR(VLOOKUP($B117,'[9]SourceData (quarterly)'!$A$2:$Z$327,4, FALSE),0)</f>
        <v>26</v>
      </c>
      <c r="F117" s="18">
        <f>IFERROR(VLOOKUP($B117,'[9]SourceData (quarterly)'!$A$2:$Z$327,5, FALSE),0)</f>
        <v>28</v>
      </c>
      <c r="G117" s="18">
        <f>IFERROR(VLOOKUP($B117,'[9]SourceData (quarterly)'!$A$2:$Z$327,6, FALSE),0)</f>
        <v>33</v>
      </c>
      <c r="H117" s="18">
        <f>IFERROR(VLOOKUP($B117,'[9]SourceData (quarterly)'!$A$2:$Z$327,7, FALSE),0)</f>
        <v>38</v>
      </c>
      <c r="I117" s="18">
        <f>IFERROR(VLOOKUP($B117,'[9]SourceData (quarterly)'!$A$2:$Z$327,8, FALSE),0)</f>
        <v>24</v>
      </c>
      <c r="J117" s="18">
        <f>IFERROR(VLOOKUP($B117,'[9]SourceData (quarterly)'!$A$2:$Z$327,9, FALSE),0)</f>
        <v>29</v>
      </c>
      <c r="K117" s="18">
        <f>IFERROR(VLOOKUP($B117,'[9]SourceData (quarterly)'!$A$2:$Z$327,10, FALSE),0)</f>
        <v>24</v>
      </c>
      <c r="L117" s="18">
        <f>IFERROR(VLOOKUP($B117,'[9]SourceData (quarterly)'!$A$2:$Z$327,11, FALSE),0)</f>
        <v>27</v>
      </c>
      <c r="M117" s="18">
        <f>IFERROR(VLOOKUP($B117,'[9]SourceData (quarterly)'!$A$2:$Z$327,12, FALSE),0)</f>
        <v>21</v>
      </c>
      <c r="N117" s="18">
        <f>IFERROR(VLOOKUP($B117,'[9]SourceData (quarterly)'!$A$2:$Z$327,13, FALSE),0)</f>
        <v>34</v>
      </c>
      <c r="O117" s="18">
        <f>IFERROR(VLOOKUP($B117,'[9]SourceData (quarterly)'!$A$2:$Z$327,14, FALSE),0)</f>
        <v>30</v>
      </c>
      <c r="P117" s="18">
        <f>IFERROR(VLOOKUP($B117,'[9]SourceData (quarterly)'!$A$2:$Z$327,15, FALSE),0)</f>
        <v>331</v>
      </c>
      <c r="Q117" s="18">
        <f>IFERROR(VLOOKUP($B117,'[9]SourceData (quarterly)'!$A$2:$Z$327,16, FALSE),0)</f>
        <v>593268</v>
      </c>
      <c r="R117" s="18">
        <f>IFERROR(VLOOKUP($B117,'[9]SourceData (quarterly)'!$A$2:$Z$327,17, FALSE),0)</f>
        <v>825174</v>
      </c>
      <c r="S117" s="18">
        <f>IFERROR(VLOOKUP($B117,'[9]SourceData (quarterly)'!$A$2:$Z$327,18, FALSE),0)</f>
        <v>923860</v>
      </c>
      <c r="T117" s="18">
        <f>IFERROR(VLOOKUP($B117,'[9]SourceData (quarterly)'!$A$2:$Z$327,19, FALSE),0)</f>
        <v>970869</v>
      </c>
      <c r="U117" s="18">
        <f>IFERROR(VLOOKUP($B117,'[9]SourceData (quarterly)'!$A$2:$Z$327,20, FALSE),0)</f>
        <v>938565</v>
      </c>
      <c r="V117" s="18">
        <f>IFERROR(VLOOKUP($B117,'[9]SourceData (quarterly)'!$A$2:$Z$327,21, FALSE),0)</f>
        <v>745285</v>
      </c>
      <c r="W117" s="18">
        <f>IFERROR(VLOOKUP($B117,'[9]SourceData (quarterly)'!$A$2:$Z$327,22, FALSE),0)</f>
        <v>1045951</v>
      </c>
      <c r="X117" s="18">
        <f>IFERROR(VLOOKUP($B117,'[9]SourceData (quarterly)'!$A$2:$Z$327,23, FALSE),0)</f>
        <v>865217</v>
      </c>
      <c r="Y117" s="18">
        <f>IFERROR(VLOOKUP($B117,'[9]SourceData (quarterly)'!$A$2:$Z$327,24, FALSE),0)</f>
        <v>839373</v>
      </c>
      <c r="Z117" s="18">
        <f>IFERROR(VLOOKUP($B117,'[9]SourceData (quarterly)'!$A$2:$Z$327,25, FALSE),0)</f>
        <v>794480</v>
      </c>
      <c r="AA117" s="18">
        <f>IFERROR(VLOOKUP($B117,'[9]SourceData (quarterly)'!$A$2:$Z$327,26, FALSE),0)</f>
        <v>1304067</v>
      </c>
      <c r="AB117" s="18">
        <f>IFERROR(VLOOKUP($B117,'[9]SourceData (quarterly)'!$A$2:$AZ$327,27, FALSE),0)</f>
        <v>994473</v>
      </c>
      <c r="AC117" s="18">
        <f>IFERROR(VLOOKUP($B117,'[9]SourceData (quarterly)'!$A$2:$AZ$327,28, FALSE),0)</f>
        <v>10840582</v>
      </c>
    </row>
    <row r="118" spans="2:29" x14ac:dyDescent="0.2">
      <c r="B118" s="41" t="s">
        <v>82</v>
      </c>
      <c r="C118" s="41" t="s">
        <v>83</v>
      </c>
      <c r="D118" s="18">
        <f>IFERROR(VLOOKUP($B118,'[9]SourceData (quarterly)'!$A$2:$Z$327,3, FALSE),0)</f>
        <v>21</v>
      </c>
      <c r="E118" s="18">
        <f>IFERROR(VLOOKUP($B118,'[9]SourceData (quarterly)'!$A$2:$Z$327,4, FALSE),0)</f>
        <v>52</v>
      </c>
      <c r="F118" s="18">
        <f>IFERROR(VLOOKUP($B118,'[9]SourceData (quarterly)'!$A$2:$Z$327,5, FALSE),0)</f>
        <v>51</v>
      </c>
      <c r="G118" s="18">
        <f>IFERROR(VLOOKUP($B118,'[9]SourceData (quarterly)'!$A$2:$Z$327,6, FALSE),0)</f>
        <v>58</v>
      </c>
      <c r="H118" s="18">
        <f>IFERROR(VLOOKUP($B118,'[9]SourceData (quarterly)'!$A$2:$Z$327,7, FALSE),0)</f>
        <v>77</v>
      </c>
      <c r="I118" s="18">
        <f>IFERROR(VLOOKUP($B118,'[9]SourceData (quarterly)'!$A$2:$Z$327,8, FALSE),0)</f>
        <v>61</v>
      </c>
      <c r="J118" s="18">
        <f>IFERROR(VLOOKUP($B118,'[9]SourceData (quarterly)'!$A$2:$Z$327,9, FALSE),0)</f>
        <v>71</v>
      </c>
      <c r="K118" s="18">
        <f>IFERROR(VLOOKUP($B118,'[9]SourceData (quarterly)'!$A$2:$Z$327,10, FALSE),0)</f>
        <v>46</v>
      </c>
      <c r="L118" s="18">
        <f>IFERROR(VLOOKUP($B118,'[9]SourceData (quarterly)'!$A$2:$Z$327,11, FALSE),0)</f>
        <v>85</v>
      </c>
      <c r="M118" s="18">
        <f>IFERROR(VLOOKUP($B118,'[9]SourceData (quarterly)'!$A$2:$Z$327,12, FALSE),0)</f>
        <v>81</v>
      </c>
      <c r="N118" s="18">
        <f>IFERROR(VLOOKUP($B118,'[9]SourceData (quarterly)'!$A$2:$Z$327,13, FALSE),0)</f>
        <v>78</v>
      </c>
      <c r="O118" s="18">
        <f>IFERROR(VLOOKUP($B118,'[9]SourceData (quarterly)'!$A$2:$Z$327,14, FALSE),0)</f>
        <v>60</v>
      </c>
      <c r="P118" s="18">
        <f>IFERROR(VLOOKUP($B118,'[9]SourceData (quarterly)'!$A$2:$Z$327,15, FALSE),0)</f>
        <v>741</v>
      </c>
      <c r="Q118" s="18">
        <f>IFERROR(VLOOKUP($B118,'[9]SourceData (quarterly)'!$A$2:$Z$327,16, FALSE),0)</f>
        <v>544909</v>
      </c>
      <c r="R118" s="18">
        <f>IFERROR(VLOOKUP($B118,'[9]SourceData (quarterly)'!$A$2:$Z$327,17, FALSE),0)</f>
        <v>1495879</v>
      </c>
      <c r="S118" s="18">
        <f>IFERROR(VLOOKUP($B118,'[9]SourceData (quarterly)'!$A$2:$Z$327,18, FALSE),0)</f>
        <v>1501251</v>
      </c>
      <c r="T118" s="18">
        <f>IFERROR(VLOOKUP($B118,'[9]SourceData (quarterly)'!$A$2:$Z$327,19, FALSE),0)</f>
        <v>1782744</v>
      </c>
      <c r="U118" s="18">
        <f>IFERROR(VLOOKUP($B118,'[9]SourceData (quarterly)'!$A$2:$Z$327,20, FALSE),0)</f>
        <v>2178294</v>
      </c>
      <c r="V118" s="18">
        <f>IFERROR(VLOOKUP($B118,'[9]SourceData (quarterly)'!$A$2:$Z$327,21, FALSE),0)</f>
        <v>1661798</v>
      </c>
      <c r="W118" s="18">
        <f>IFERROR(VLOOKUP($B118,'[9]SourceData (quarterly)'!$A$2:$Z$327,22, FALSE),0)</f>
        <v>2450077</v>
      </c>
      <c r="X118" s="18">
        <f>IFERROR(VLOOKUP($B118,'[9]SourceData (quarterly)'!$A$2:$Z$327,23, FALSE),0)</f>
        <v>1807837</v>
      </c>
      <c r="Y118" s="18">
        <f>IFERROR(VLOOKUP($B118,'[9]SourceData (quarterly)'!$A$2:$Z$327,24, FALSE),0)</f>
        <v>2804988</v>
      </c>
      <c r="Z118" s="18">
        <f>IFERROR(VLOOKUP($B118,'[9]SourceData (quarterly)'!$A$2:$Z$327,25, FALSE),0)</f>
        <v>2692523</v>
      </c>
      <c r="AA118" s="18">
        <f>IFERROR(VLOOKUP($B118,'[9]SourceData (quarterly)'!$A$2:$Z$327,26, FALSE),0)</f>
        <v>2663063</v>
      </c>
      <c r="AB118" s="18">
        <f>IFERROR(VLOOKUP($B118,'[9]SourceData (quarterly)'!$A$2:$AZ$327,27, FALSE),0)</f>
        <v>1940596</v>
      </c>
      <c r="AC118" s="18">
        <f>IFERROR(VLOOKUP($B118,'[9]SourceData (quarterly)'!$A$2:$AZ$327,28, FALSE),0)</f>
        <v>23523959</v>
      </c>
    </row>
    <row r="119" spans="2:29" x14ac:dyDescent="0.2">
      <c r="B119" s="41" t="s">
        <v>84</v>
      </c>
      <c r="C119" s="41" t="s">
        <v>85</v>
      </c>
      <c r="D119" s="18">
        <f>IFERROR(VLOOKUP($B119,'[9]SourceData (quarterly)'!$A$2:$Z$327,3, FALSE),0)</f>
        <v>0</v>
      </c>
      <c r="E119" s="18">
        <f>IFERROR(VLOOKUP($B119,'[9]SourceData (quarterly)'!$A$2:$Z$327,4, FALSE),0)</f>
        <v>13</v>
      </c>
      <c r="F119" s="18">
        <f>IFERROR(VLOOKUP($B119,'[9]SourceData (quarterly)'!$A$2:$Z$327,5, FALSE),0)</f>
        <v>25</v>
      </c>
      <c r="G119" s="18">
        <f>IFERROR(VLOOKUP($B119,'[9]SourceData (quarterly)'!$A$2:$Z$327,6, FALSE),0)</f>
        <v>36</v>
      </c>
      <c r="H119" s="18">
        <f>IFERROR(VLOOKUP($B119,'[9]SourceData (quarterly)'!$A$2:$Z$327,7, FALSE),0)</f>
        <v>30</v>
      </c>
      <c r="I119" s="18">
        <f>IFERROR(VLOOKUP($B119,'[9]SourceData (quarterly)'!$A$2:$Z$327,8, FALSE),0)</f>
        <v>36</v>
      </c>
      <c r="J119" s="18">
        <f>IFERROR(VLOOKUP($B119,'[9]SourceData (quarterly)'!$A$2:$Z$327,9, FALSE),0)</f>
        <v>20</v>
      </c>
      <c r="K119" s="18">
        <f>IFERROR(VLOOKUP($B119,'[9]SourceData (quarterly)'!$A$2:$Z$327,10, FALSE),0)</f>
        <v>27</v>
      </c>
      <c r="L119" s="18">
        <f>IFERROR(VLOOKUP($B119,'[9]SourceData (quarterly)'!$A$2:$Z$327,11, FALSE),0)</f>
        <v>18</v>
      </c>
      <c r="M119" s="18">
        <f>IFERROR(VLOOKUP($B119,'[9]SourceData (quarterly)'!$A$2:$Z$327,12, FALSE),0)</f>
        <v>13</v>
      </c>
      <c r="N119" s="18">
        <f>IFERROR(VLOOKUP($B119,'[9]SourceData (quarterly)'!$A$2:$Z$327,13, FALSE),0)</f>
        <v>26</v>
      </c>
      <c r="O119" s="18">
        <f>IFERROR(VLOOKUP($B119,'[9]SourceData (quarterly)'!$A$2:$Z$327,14, FALSE),0)</f>
        <v>19</v>
      </c>
      <c r="P119" s="18">
        <f>IFERROR(VLOOKUP($B119,'[9]SourceData (quarterly)'!$A$2:$Z$327,15, FALSE),0)</f>
        <v>263</v>
      </c>
      <c r="Q119" s="18">
        <f>IFERROR(VLOOKUP($B119,'[9]SourceData (quarterly)'!$A$2:$Z$327,16, FALSE),0)</f>
        <v>0</v>
      </c>
      <c r="R119" s="18">
        <f>IFERROR(VLOOKUP($B119,'[9]SourceData (quarterly)'!$A$2:$Z$327,17, FALSE),0)</f>
        <v>386241</v>
      </c>
      <c r="S119" s="18">
        <f>IFERROR(VLOOKUP($B119,'[9]SourceData (quarterly)'!$A$2:$Z$327,18, FALSE),0)</f>
        <v>785983</v>
      </c>
      <c r="T119" s="18">
        <f>IFERROR(VLOOKUP($B119,'[9]SourceData (quarterly)'!$A$2:$Z$327,19, FALSE),0)</f>
        <v>1103565</v>
      </c>
      <c r="U119" s="18">
        <f>IFERROR(VLOOKUP($B119,'[9]SourceData (quarterly)'!$A$2:$Z$327,20, FALSE),0)</f>
        <v>885583</v>
      </c>
      <c r="V119" s="18">
        <f>IFERROR(VLOOKUP($B119,'[9]SourceData (quarterly)'!$A$2:$Z$327,21, FALSE),0)</f>
        <v>1111137</v>
      </c>
      <c r="W119" s="18">
        <f>IFERROR(VLOOKUP($B119,'[9]SourceData (quarterly)'!$A$2:$Z$327,22, FALSE),0)</f>
        <v>603381</v>
      </c>
      <c r="X119" s="18">
        <f>IFERROR(VLOOKUP($B119,'[9]SourceData (quarterly)'!$A$2:$Z$327,23, FALSE),0)</f>
        <v>814078</v>
      </c>
      <c r="Y119" s="18">
        <f>IFERROR(VLOOKUP($B119,'[9]SourceData (quarterly)'!$A$2:$Z$327,24, FALSE),0)</f>
        <v>615386</v>
      </c>
      <c r="Z119" s="18">
        <f>IFERROR(VLOOKUP($B119,'[9]SourceData (quarterly)'!$A$2:$Z$327,25, FALSE),0)</f>
        <v>498380</v>
      </c>
      <c r="AA119" s="18">
        <f>IFERROR(VLOOKUP($B119,'[9]SourceData (quarterly)'!$A$2:$Z$327,26, FALSE),0)</f>
        <v>967071</v>
      </c>
      <c r="AB119" s="18">
        <f>IFERROR(VLOOKUP($B119,'[9]SourceData (quarterly)'!$A$2:$AZ$327,27, FALSE),0)</f>
        <v>864623</v>
      </c>
      <c r="AC119" s="18">
        <f>IFERROR(VLOOKUP($B119,'[9]SourceData (quarterly)'!$A$2:$AZ$327,28, FALSE),0)</f>
        <v>8635428</v>
      </c>
    </row>
    <row r="120" spans="2:29" x14ac:dyDescent="0.2">
      <c r="B120" s="41" t="s">
        <v>86</v>
      </c>
      <c r="C120" s="41" t="s">
        <v>87</v>
      </c>
      <c r="D120" s="18">
        <f>IFERROR(VLOOKUP($B120,'[9]SourceData (quarterly)'!$A$2:$Z$327,3, FALSE),0)</f>
        <v>11</v>
      </c>
      <c r="E120" s="18">
        <f>IFERROR(VLOOKUP($B120,'[9]SourceData (quarterly)'!$A$2:$Z$327,4, FALSE),0)</f>
        <v>22</v>
      </c>
      <c r="F120" s="18">
        <f>IFERROR(VLOOKUP($B120,'[9]SourceData (quarterly)'!$A$2:$Z$327,5, FALSE),0)</f>
        <v>49</v>
      </c>
      <c r="G120" s="18">
        <f>IFERROR(VLOOKUP($B120,'[9]SourceData (quarterly)'!$A$2:$Z$327,6, FALSE),0)</f>
        <v>49</v>
      </c>
      <c r="H120" s="18">
        <f>IFERROR(VLOOKUP($B120,'[9]SourceData (quarterly)'!$A$2:$Z$327,7, FALSE),0)</f>
        <v>58</v>
      </c>
      <c r="I120" s="18">
        <f>IFERROR(VLOOKUP($B120,'[9]SourceData (quarterly)'!$A$2:$Z$327,8, FALSE),0)</f>
        <v>33</v>
      </c>
      <c r="J120" s="18">
        <f>IFERROR(VLOOKUP($B120,'[9]SourceData (quarterly)'!$A$2:$Z$327,9, FALSE),0)</f>
        <v>40</v>
      </c>
      <c r="K120" s="18">
        <f>IFERROR(VLOOKUP($B120,'[9]SourceData (quarterly)'!$A$2:$Z$327,10, FALSE),0)</f>
        <v>37</v>
      </c>
      <c r="L120" s="18">
        <f>IFERROR(VLOOKUP($B120,'[9]SourceData (quarterly)'!$A$2:$Z$327,11, FALSE),0)</f>
        <v>68</v>
      </c>
      <c r="M120" s="18">
        <f>IFERROR(VLOOKUP($B120,'[9]SourceData (quarterly)'!$A$2:$Z$327,12, FALSE),0)</f>
        <v>47</v>
      </c>
      <c r="N120" s="18">
        <f>IFERROR(VLOOKUP($B120,'[9]SourceData (quarterly)'!$A$2:$Z$327,13, FALSE),0)</f>
        <v>70</v>
      </c>
      <c r="O120" s="18">
        <f>IFERROR(VLOOKUP($B120,'[9]SourceData (quarterly)'!$A$2:$Z$327,14, FALSE),0)</f>
        <v>46</v>
      </c>
      <c r="P120" s="18">
        <f>IFERROR(VLOOKUP($B120,'[9]SourceData (quarterly)'!$A$2:$Z$327,15, FALSE),0)</f>
        <v>530</v>
      </c>
      <c r="Q120" s="18">
        <f>IFERROR(VLOOKUP($B120,'[9]SourceData (quarterly)'!$A$2:$Z$327,16, FALSE),0)</f>
        <v>300983</v>
      </c>
      <c r="R120" s="18">
        <f>IFERROR(VLOOKUP($B120,'[9]SourceData (quarterly)'!$A$2:$Z$327,17, FALSE),0)</f>
        <v>694672</v>
      </c>
      <c r="S120" s="18">
        <f>IFERROR(VLOOKUP($B120,'[9]SourceData (quarterly)'!$A$2:$Z$327,18, FALSE),0)</f>
        <v>1540809</v>
      </c>
      <c r="T120" s="18">
        <f>IFERROR(VLOOKUP($B120,'[9]SourceData (quarterly)'!$A$2:$Z$327,19, FALSE),0)</f>
        <v>1589761</v>
      </c>
      <c r="U120" s="18">
        <f>IFERROR(VLOOKUP($B120,'[9]SourceData (quarterly)'!$A$2:$Z$327,20, FALSE),0)</f>
        <v>1866649</v>
      </c>
      <c r="V120" s="18">
        <f>IFERROR(VLOOKUP($B120,'[9]SourceData (quarterly)'!$A$2:$Z$327,21, FALSE),0)</f>
        <v>1040758</v>
      </c>
      <c r="W120" s="18">
        <f>IFERROR(VLOOKUP($B120,'[9]SourceData (quarterly)'!$A$2:$Z$327,22, FALSE),0)</f>
        <v>1413248</v>
      </c>
      <c r="X120" s="18">
        <f>IFERROR(VLOOKUP($B120,'[9]SourceData (quarterly)'!$A$2:$Z$327,23, FALSE),0)</f>
        <v>1308254</v>
      </c>
      <c r="Y120" s="18">
        <f>IFERROR(VLOOKUP($B120,'[9]SourceData (quarterly)'!$A$2:$Z$327,24, FALSE),0)</f>
        <v>2526930</v>
      </c>
      <c r="Z120" s="18">
        <f>IFERROR(VLOOKUP($B120,'[9]SourceData (quarterly)'!$A$2:$Z$327,25, FALSE),0)</f>
        <v>1784364</v>
      </c>
      <c r="AA120" s="18">
        <f>IFERROR(VLOOKUP($B120,'[9]SourceData (quarterly)'!$A$2:$Z$327,26, FALSE),0)</f>
        <v>2368626</v>
      </c>
      <c r="AB120" s="18">
        <f>IFERROR(VLOOKUP($B120,'[9]SourceData (quarterly)'!$A$2:$AZ$327,27, FALSE),0)</f>
        <v>1598140</v>
      </c>
      <c r="AC120" s="18">
        <f>IFERROR(VLOOKUP($B120,'[9]SourceData (quarterly)'!$A$2:$AZ$327,28, FALSE),0)</f>
        <v>18033194</v>
      </c>
    </row>
    <row r="121" spans="2:29" x14ac:dyDescent="0.2">
      <c r="B121" s="41" t="s">
        <v>88</v>
      </c>
      <c r="C121" s="41" t="s">
        <v>89</v>
      </c>
      <c r="D121" s="18">
        <f>IFERROR(VLOOKUP($B121,'[9]SourceData (quarterly)'!$A$2:$Z$327,3, FALSE),0)</f>
        <v>4</v>
      </c>
      <c r="E121" s="18">
        <f>IFERROR(VLOOKUP($B121,'[9]SourceData (quarterly)'!$A$2:$Z$327,4, FALSE),0)</f>
        <v>17</v>
      </c>
      <c r="F121" s="18">
        <f>IFERROR(VLOOKUP($B121,'[9]SourceData (quarterly)'!$A$2:$Z$327,5, FALSE),0)</f>
        <v>11</v>
      </c>
      <c r="G121" s="18">
        <f>IFERROR(VLOOKUP($B121,'[9]SourceData (quarterly)'!$A$2:$Z$327,6, FALSE),0)</f>
        <v>3</v>
      </c>
      <c r="H121" s="18">
        <f>IFERROR(VLOOKUP($B121,'[9]SourceData (quarterly)'!$A$2:$Z$327,7, FALSE),0)</f>
        <v>11</v>
      </c>
      <c r="I121" s="18">
        <f>IFERROR(VLOOKUP($B121,'[9]SourceData (quarterly)'!$A$2:$Z$327,8, FALSE),0)</f>
        <v>14</v>
      </c>
      <c r="J121" s="18">
        <f>IFERROR(VLOOKUP($B121,'[9]SourceData (quarterly)'!$A$2:$Z$327,9, FALSE),0)</f>
        <v>14</v>
      </c>
      <c r="K121" s="18">
        <f>IFERROR(VLOOKUP($B121,'[9]SourceData (quarterly)'!$A$2:$Z$327,10, FALSE),0)</f>
        <v>12</v>
      </c>
      <c r="L121" s="18">
        <f>IFERROR(VLOOKUP($B121,'[9]SourceData (quarterly)'!$A$2:$Z$327,11, FALSE),0)</f>
        <v>13</v>
      </c>
      <c r="M121" s="18">
        <f>IFERROR(VLOOKUP($B121,'[9]SourceData (quarterly)'!$A$2:$Z$327,12, FALSE),0)</f>
        <v>12</v>
      </c>
      <c r="N121" s="18">
        <f>IFERROR(VLOOKUP($B121,'[9]SourceData (quarterly)'!$A$2:$Z$327,13, FALSE),0)</f>
        <v>14</v>
      </c>
      <c r="O121" s="18">
        <f>IFERROR(VLOOKUP($B121,'[9]SourceData (quarterly)'!$A$2:$Z$327,14, FALSE),0)</f>
        <v>16</v>
      </c>
      <c r="P121" s="18">
        <f>IFERROR(VLOOKUP($B121,'[9]SourceData (quarterly)'!$A$2:$Z$327,15, FALSE),0)</f>
        <v>141</v>
      </c>
      <c r="Q121" s="18">
        <f>IFERROR(VLOOKUP($B121,'[9]SourceData (quarterly)'!$A$2:$Z$327,16, FALSE),0)</f>
        <v>102987</v>
      </c>
      <c r="R121" s="18">
        <f>IFERROR(VLOOKUP($B121,'[9]SourceData (quarterly)'!$A$2:$Z$327,17, FALSE),0)</f>
        <v>435535</v>
      </c>
      <c r="S121" s="18">
        <f>IFERROR(VLOOKUP($B121,'[9]SourceData (quarterly)'!$A$2:$Z$327,18, FALSE),0)</f>
        <v>322296</v>
      </c>
      <c r="T121" s="18">
        <f>IFERROR(VLOOKUP($B121,'[9]SourceData (quarterly)'!$A$2:$Z$327,19, FALSE),0)</f>
        <v>78798</v>
      </c>
      <c r="U121" s="18">
        <f>IFERROR(VLOOKUP($B121,'[9]SourceData (quarterly)'!$A$2:$Z$327,20, FALSE),0)</f>
        <v>273389</v>
      </c>
      <c r="V121" s="18">
        <f>IFERROR(VLOOKUP($B121,'[9]SourceData (quarterly)'!$A$2:$Z$327,21, FALSE),0)</f>
        <v>348789</v>
      </c>
      <c r="W121" s="18">
        <f>IFERROR(VLOOKUP($B121,'[9]SourceData (quarterly)'!$A$2:$Z$327,22, FALSE),0)</f>
        <v>426578</v>
      </c>
      <c r="X121" s="18">
        <f>IFERROR(VLOOKUP($B121,'[9]SourceData (quarterly)'!$A$2:$Z$327,23, FALSE),0)</f>
        <v>299120</v>
      </c>
      <c r="Y121" s="18">
        <f>IFERROR(VLOOKUP($B121,'[9]SourceData (quarterly)'!$A$2:$Z$327,24, FALSE),0)</f>
        <v>296591</v>
      </c>
      <c r="Z121" s="18">
        <f>IFERROR(VLOOKUP($B121,'[9]SourceData (quarterly)'!$A$2:$Z$327,25, FALSE),0)</f>
        <v>332692</v>
      </c>
      <c r="AA121" s="18">
        <f>IFERROR(VLOOKUP($B121,'[9]SourceData (quarterly)'!$A$2:$Z$327,26, FALSE),0)</f>
        <v>510462</v>
      </c>
      <c r="AB121" s="18">
        <f>IFERROR(VLOOKUP($B121,'[9]SourceData (quarterly)'!$A$2:$AZ$327,27, FALSE),0)</f>
        <v>429060</v>
      </c>
      <c r="AC121" s="18">
        <f>IFERROR(VLOOKUP($B121,'[9]SourceData (quarterly)'!$A$2:$AZ$327,28, FALSE),0)</f>
        <v>3856297</v>
      </c>
    </row>
    <row r="122" spans="2:29" x14ac:dyDescent="0.2">
      <c r="B122" s="41" t="s">
        <v>109</v>
      </c>
      <c r="C122" s="41" t="s">
        <v>110</v>
      </c>
      <c r="D122" s="18">
        <f>IFERROR(VLOOKUP($B122,'[9]SourceData (quarterly)'!$A$2:$Z$327,3, FALSE),0)</f>
        <v>16</v>
      </c>
      <c r="E122" s="18">
        <f>IFERROR(VLOOKUP($B122,'[9]SourceData (quarterly)'!$A$2:$Z$327,4, FALSE),0)</f>
        <v>43</v>
      </c>
      <c r="F122" s="18">
        <f>IFERROR(VLOOKUP($B122,'[9]SourceData (quarterly)'!$A$2:$Z$327,5, FALSE),0)</f>
        <v>53</v>
      </c>
      <c r="G122" s="18">
        <f>IFERROR(VLOOKUP($B122,'[9]SourceData (quarterly)'!$A$2:$Z$327,6, FALSE),0)</f>
        <v>35</v>
      </c>
      <c r="H122" s="18">
        <f>IFERROR(VLOOKUP($B122,'[9]SourceData (quarterly)'!$A$2:$Z$327,7, FALSE),0)</f>
        <v>59</v>
      </c>
      <c r="I122" s="18">
        <f>IFERROR(VLOOKUP($B122,'[9]SourceData (quarterly)'!$A$2:$Z$327,8, FALSE),0)</f>
        <v>44</v>
      </c>
      <c r="J122" s="18">
        <f>IFERROR(VLOOKUP($B122,'[9]SourceData (quarterly)'!$A$2:$Z$327,9, FALSE),0)</f>
        <v>55</v>
      </c>
      <c r="K122" s="18">
        <f>IFERROR(VLOOKUP($B122,'[9]SourceData (quarterly)'!$A$2:$Z$327,10, FALSE),0)</f>
        <v>35</v>
      </c>
      <c r="L122" s="18">
        <f>IFERROR(VLOOKUP($B122,'[9]SourceData (quarterly)'!$A$2:$Z$327,11, FALSE),0)</f>
        <v>28</v>
      </c>
      <c r="M122" s="18">
        <f>IFERROR(VLOOKUP($B122,'[9]SourceData (quarterly)'!$A$2:$Z$327,12, FALSE),0)</f>
        <v>21</v>
      </c>
      <c r="N122" s="18">
        <f>IFERROR(VLOOKUP($B122,'[9]SourceData (quarterly)'!$A$2:$Z$327,13, FALSE),0)</f>
        <v>42</v>
      </c>
      <c r="O122" s="18">
        <f>IFERROR(VLOOKUP($B122,'[9]SourceData (quarterly)'!$A$2:$Z$327,14, FALSE),0)</f>
        <v>23</v>
      </c>
      <c r="P122" s="18">
        <f>IFERROR(VLOOKUP($B122,'[9]SourceData (quarterly)'!$A$2:$Z$327,15, FALSE),0)</f>
        <v>454</v>
      </c>
      <c r="Q122" s="18">
        <f>IFERROR(VLOOKUP($B122,'[9]SourceData (quarterly)'!$A$2:$Z$327,16, FALSE),0)</f>
        <v>438563</v>
      </c>
      <c r="R122" s="18">
        <f>IFERROR(VLOOKUP($B122,'[9]SourceData (quarterly)'!$A$2:$Z$327,17, FALSE),0)</f>
        <v>1142718</v>
      </c>
      <c r="S122" s="18">
        <f>IFERROR(VLOOKUP($B122,'[9]SourceData (quarterly)'!$A$2:$Z$327,18, FALSE),0)</f>
        <v>1336650</v>
      </c>
      <c r="T122" s="18">
        <f>IFERROR(VLOOKUP($B122,'[9]SourceData (quarterly)'!$A$2:$Z$327,19, FALSE),0)</f>
        <v>801499</v>
      </c>
      <c r="U122" s="18">
        <f>IFERROR(VLOOKUP($B122,'[9]SourceData (quarterly)'!$A$2:$Z$327,20, FALSE),0)</f>
        <v>1589864</v>
      </c>
      <c r="V122" s="18">
        <f>IFERROR(VLOOKUP($B122,'[9]SourceData (quarterly)'!$A$2:$Z$327,21, FALSE),0)</f>
        <v>1345547</v>
      </c>
      <c r="W122" s="18">
        <f>IFERROR(VLOOKUP($B122,'[9]SourceData (quarterly)'!$A$2:$Z$327,22, FALSE),0)</f>
        <v>1584483</v>
      </c>
      <c r="X122" s="18">
        <f>IFERROR(VLOOKUP($B122,'[9]SourceData (quarterly)'!$A$2:$Z$327,23, FALSE),0)</f>
        <v>1004197</v>
      </c>
      <c r="Y122" s="18">
        <f>IFERROR(VLOOKUP($B122,'[9]SourceData (quarterly)'!$A$2:$Z$327,24, FALSE),0)</f>
        <v>841717</v>
      </c>
      <c r="Z122" s="18">
        <f>IFERROR(VLOOKUP($B122,'[9]SourceData (quarterly)'!$A$2:$Z$327,25, FALSE),0)</f>
        <v>654037</v>
      </c>
      <c r="AA122" s="18">
        <f>IFERROR(VLOOKUP($B122,'[9]SourceData (quarterly)'!$A$2:$Z$327,26, FALSE),0)</f>
        <v>1308905</v>
      </c>
      <c r="AB122" s="18">
        <f>IFERROR(VLOOKUP($B122,'[9]SourceData (quarterly)'!$A$2:$AZ$327,27, FALSE),0)</f>
        <v>749652</v>
      </c>
      <c r="AC122" s="18">
        <f>IFERROR(VLOOKUP($B122,'[9]SourceData (quarterly)'!$A$2:$AZ$327,28, FALSE),0)</f>
        <v>12797832</v>
      </c>
    </row>
    <row r="123" spans="2:29" x14ac:dyDescent="0.2">
      <c r="B123" s="41" t="s">
        <v>111</v>
      </c>
      <c r="C123" s="41" t="s">
        <v>112</v>
      </c>
      <c r="D123" s="18">
        <f>IFERROR(VLOOKUP($B123,'[9]SourceData (quarterly)'!$A$2:$Z$327,3, FALSE),0)</f>
        <v>13</v>
      </c>
      <c r="E123" s="18">
        <f>IFERROR(VLOOKUP($B123,'[9]SourceData (quarterly)'!$A$2:$Z$327,4, FALSE),0)</f>
        <v>24</v>
      </c>
      <c r="F123" s="18">
        <f>IFERROR(VLOOKUP($B123,'[9]SourceData (quarterly)'!$A$2:$Z$327,5, FALSE),0)</f>
        <v>38</v>
      </c>
      <c r="G123" s="18">
        <f>IFERROR(VLOOKUP($B123,'[9]SourceData (quarterly)'!$A$2:$Z$327,6, FALSE),0)</f>
        <v>29</v>
      </c>
      <c r="H123" s="18">
        <f>IFERROR(VLOOKUP($B123,'[9]SourceData (quarterly)'!$A$2:$Z$327,7, FALSE),0)</f>
        <v>41</v>
      </c>
      <c r="I123" s="18">
        <f>IFERROR(VLOOKUP($B123,'[9]SourceData (quarterly)'!$A$2:$Z$327,8, FALSE),0)</f>
        <v>41</v>
      </c>
      <c r="J123" s="18">
        <f>IFERROR(VLOOKUP($B123,'[9]SourceData (quarterly)'!$A$2:$Z$327,9, FALSE),0)</f>
        <v>58</v>
      </c>
      <c r="K123" s="18">
        <f>IFERROR(VLOOKUP($B123,'[9]SourceData (quarterly)'!$A$2:$Z$327,10, FALSE),0)</f>
        <v>45</v>
      </c>
      <c r="L123" s="18">
        <f>IFERROR(VLOOKUP($B123,'[9]SourceData (quarterly)'!$A$2:$Z$327,11, FALSE),0)</f>
        <v>79</v>
      </c>
      <c r="M123" s="18">
        <f>IFERROR(VLOOKUP($B123,'[9]SourceData (quarterly)'!$A$2:$Z$327,12, FALSE),0)</f>
        <v>57</v>
      </c>
      <c r="N123" s="18">
        <f>IFERROR(VLOOKUP($B123,'[9]SourceData (quarterly)'!$A$2:$Z$327,13, FALSE),0)</f>
        <v>84</v>
      </c>
      <c r="O123" s="18">
        <f>IFERROR(VLOOKUP($B123,'[9]SourceData (quarterly)'!$A$2:$Z$327,14, FALSE),0)</f>
        <v>70</v>
      </c>
      <c r="P123" s="18">
        <f>IFERROR(VLOOKUP($B123,'[9]SourceData (quarterly)'!$A$2:$Z$327,15, FALSE),0)</f>
        <v>579</v>
      </c>
      <c r="Q123" s="18">
        <f>IFERROR(VLOOKUP($B123,'[9]SourceData (quarterly)'!$A$2:$Z$327,16, FALSE),0)</f>
        <v>379230</v>
      </c>
      <c r="R123" s="18">
        <f>IFERROR(VLOOKUP($B123,'[9]SourceData (quarterly)'!$A$2:$Z$327,17, FALSE),0)</f>
        <v>646914</v>
      </c>
      <c r="S123" s="18">
        <f>IFERROR(VLOOKUP($B123,'[9]SourceData (quarterly)'!$A$2:$Z$327,18, FALSE),0)</f>
        <v>1106935</v>
      </c>
      <c r="T123" s="18">
        <f>IFERROR(VLOOKUP($B123,'[9]SourceData (quarterly)'!$A$2:$Z$327,19, FALSE),0)</f>
        <v>820392</v>
      </c>
      <c r="U123" s="18">
        <f>IFERROR(VLOOKUP($B123,'[9]SourceData (quarterly)'!$A$2:$Z$327,20, FALSE),0)</f>
        <v>1374986</v>
      </c>
      <c r="V123" s="18">
        <f>IFERROR(VLOOKUP($B123,'[9]SourceData (quarterly)'!$A$2:$Z$327,21, FALSE),0)</f>
        <v>1222583</v>
      </c>
      <c r="W123" s="18">
        <f>IFERROR(VLOOKUP($B123,'[9]SourceData (quarterly)'!$A$2:$Z$327,22, FALSE),0)</f>
        <v>1833900</v>
      </c>
      <c r="X123" s="18">
        <f>IFERROR(VLOOKUP($B123,'[9]SourceData (quarterly)'!$A$2:$Z$327,23, FALSE),0)</f>
        <v>1362331</v>
      </c>
      <c r="Y123" s="18">
        <f>IFERROR(VLOOKUP($B123,'[9]SourceData (quarterly)'!$A$2:$Z$327,24, FALSE),0)</f>
        <v>2588920</v>
      </c>
      <c r="Z123" s="18">
        <f>IFERROR(VLOOKUP($B123,'[9]SourceData (quarterly)'!$A$2:$Z$327,25, FALSE),0)</f>
        <v>1762069</v>
      </c>
      <c r="AA123" s="18">
        <f>IFERROR(VLOOKUP($B123,'[9]SourceData (quarterly)'!$A$2:$Z$327,26, FALSE),0)</f>
        <v>2747150</v>
      </c>
      <c r="AB123" s="18">
        <f>IFERROR(VLOOKUP($B123,'[9]SourceData (quarterly)'!$A$2:$AZ$327,27, FALSE),0)</f>
        <v>2332494</v>
      </c>
      <c r="AC123" s="18">
        <f>IFERROR(VLOOKUP($B123,'[9]SourceData (quarterly)'!$A$2:$AZ$327,28, FALSE),0)</f>
        <v>18177904</v>
      </c>
    </row>
    <row r="124" spans="2:29" x14ac:dyDescent="0.2">
      <c r="B124" s="41" t="s">
        <v>113</v>
      </c>
      <c r="C124" s="41" t="s">
        <v>114</v>
      </c>
      <c r="D124" s="18">
        <f>IFERROR(VLOOKUP($B124,'[9]SourceData (quarterly)'!$A$2:$Z$327,3, FALSE),0)</f>
        <v>17</v>
      </c>
      <c r="E124" s="18">
        <f>IFERROR(VLOOKUP($B124,'[9]SourceData (quarterly)'!$A$2:$Z$327,4, FALSE),0)</f>
        <v>40</v>
      </c>
      <c r="F124" s="18">
        <f>IFERROR(VLOOKUP($B124,'[9]SourceData (quarterly)'!$A$2:$Z$327,5, FALSE),0)</f>
        <v>52</v>
      </c>
      <c r="G124" s="18">
        <f>IFERROR(VLOOKUP($B124,'[9]SourceData (quarterly)'!$A$2:$Z$327,6, FALSE),0)</f>
        <v>36</v>
      </c>
      <c r="H124" s="18">
        <f>IFERROR(VLOOKUP($B124,'[9]SourceData (quarterly)'!$A$2:$Z$327,7, FALSE),0)</f>
        <v>71</v>
      </c>
      <c r="I124" s="18">
        <f>IFERROR(VLOOKUP($B124,'[9]SourceData (quarterly)'!$A$2:$Z$327,8, FALSE),0)</f>
        <v>34</v>
      </c>
      <c r="J124" s="18">
        <f>IFERROR(VLOOKUP($B124,'[9]SourceData (quarterly)'!$A$2:$Z$327,9, FALSE),0)</f>
        <v>71</v>
      </c>
      <c r="K124" s="18">
        <f>IFERROR(VLOOKUP($B124,'[9]SourceData (quarterly)'!$A$2:$Z$327,10, FALSE),0)</f>
        <v>37</v>
      </c>
      <c r="L124" s="18">
        <f>IFERROR(VLOOKUP($B124,'[9]SourceData (quarterly)'!$A$2:$Z$327,11, FALSE),0)</f>
        <v>71</v>
      </c>
      <c r="M124" s="18">
        <f>IFERROR(VLOOKUP($B124,'[9]SourceData (quarterly)'!$A$2:$Z$327,12, FALSE),0)</f>
        <v>43</v>
      </c>
      <c r="N124" s="18">
        <f>IFERROR(VLOOKUP($B124,'[9]SourceData (quarterly)'!$A$2:$Z$327,13, FALSE),0)</f>
        <v>69</v>
      </c>
      <c r="O124" s="18">
        <f>IFERROR(VLOOKUP($B124,'[9]SourceData (quarterly)'!$A$2:$Z$327,14, FALSE),0)</f>
        <v>39</v>
      </c>
      <c r="P124" s="18">
        <f>IFERROR(VLOOKUP($B124,'[9]SourceData (quarterly)'!$A$2:$Z$327,15, FALSE),0)</f>
        <v>580</v>
      </c>
      <c r="Q124" s="18">
        <f>IFERROR(VLOOKUP($B124,'[9]SourceData (quarterly)'!$A$2:$Z$327,16, FALSE),0)</f>
        <v>546303</v>
      </c>
      <c r="R124" s="18">
        <f>IFERROR(VLOOKUP($B124,'[9]SourceData (quarterly)'!$A$2:$Z$327,17, FALSE),0)</f>
        <v>1240724</v>
      </c>
      <c r="S124" s="18">
        <f>IFERROR(VLOOKUP($B124,'[9]SourceData (quarterly)'!$A$2:$Z$327,18, FALSE),0)</f>
        <v>1857477</v>
      </c>
      <c r="T124" s="18">
        <f>IFERROR(VLOOKUP($B124,'[9]SourceData (quarterly)'!$A$2:$Z$327,19, FALSE),0)</f>
        <v>1245975</v>
      </c>
      <c r="U124" s="18">
        <f>IFERROR(VLOOKUP($B124,'[9]SourceData (quarterly)'!$A$2:$Z$327,20, FALSE),0)</f>
        <v>2475514</v>
      </c>
      <c r="V124" s="18">
        <f>IFERROR(VLOOKUP($B124,'[9]SourceData (quarterly)'!$A$2:$Z$327,21, FALSE),0)</f>
        <v>1158679</v>
      </c>
      <c r="W124" s="18">
        <f>IFERROR(VLOOKUP($B124,'[9]SourceData (quarterly)'!$A$2:$Z$327,22, FALSE),0)</f>
        <v>2515909</v>
      </c>
      <c r="X124" s="18">
        <f>IFERROR(VLOOKUP($B124,'[9]SourceData (quarterly)'!$A$2:$Z$327,23, FALSE),0)</f>
        <v>1262246</v>
      </c>
      <c r="Y124" s="18">
        <f>IFERROR(VLOOKUP($B124,'[9]SourceData (quarterly)'!$A$2:$Z$327,24, FALSE),0)</f>
        <v>2573293</v>
      </c>
      <c r="Z124" s="18">
        <f>IFERROR(VLOOKUP($B124,'[9]SourceData (quarterly)'!$A$2:$Z$327,25, FALSE),0)</f>
        <v>1602016</v>
      </c>
      <c r="AA124" s="18">
        <f>IFERROR(VLOOKUP($B124,'[9]SourceData (quarterly)'!$A$2:$Z$327,26, FALSE),0)</f>
        <v>2688973</v>
      </c>
      <c r="AB124" s="18">
        <f>IFERROR(VLOOKUP($B124,'[9]SourceData (quarterly)'!$A$2:$AZ$327,27, FALSE),0)</f>
        <v>1536519</v>
      </c>
      <c r="AC124" s="18">
        <f>IFERROR(VLOOKUP($B124,'[9]SourceData (quarterly)'!$A$2:$AZ$327,28, FALSE),0)</f>
        <v>20703628</v>
      </c>
    </row>
    <row r="125" spans="2:29" x14ac:dyDescent="0.2">
      <c r="B125" s="41" t="s">
        <v>115</v>
      </c>
      <c r="C125" s="41" t="s">
        <v>116</v>
      </c>
      <c r="D125" s="18">
        <f>IFERROR(VLOOKUP($B125,'[9]SourceData (quarterly)'!$A$2:$Z$327,3, FALSE),0)</f>
        <v>10</v>
      </c>
      <c r="E125" s="18">
        <f>IFERROR(VLOOKUP($B125,'[9]SourceData (quarterly)'!$A$2:$Z$327,4, FALSE),0)</f>
        <v>16</v>
      </c>
      <c r="F125" s="18">
        <f>IFERROR(VLOOKUP($B125,'[9]SourceData (quarterly)'!$A$2:$Z$327,5, FALSE),0)</f>
        <v>35</v>
      </c>
      <c r="G125" s="18">
        <f>IFERROR(VLOOKUP($B125,'[9]SourceData (quarterly)'!$A$2:$Z$327,6, FALSE),0)</f>
        <v>27</v>
      </c>
      <c r="H125" s="18">
        <f>IFERROR(VLOOKUP($B125,'[9]SourceData (quarterly)'!$A$2:$Z$327,7, FALSE),0)</f>
        <v>42</v>
      </c>
      <c r="I125" s="18">
        <f>IFERROR(VLOOKUP($B125,'[9]SourceData (quarterly)'!$A$2:$Z$327,8, FALSE),0)</f>
        <v>27</v>
      </c>
      <c r="J125" s="18">
        <f>IFERROR(VLOOKUP($B125,'[9]SourceData (quarterly)'!$A$2:$Z$327,9, FALSE),0)</f>
        <v>34</v>
      </c>
      <c r="K125" s="18">
        <f>IFERROR(VLOOKUP($B125,'[9]SourceData (quarterly)'!$A$2:$Z$327,10, FALSE),0)</f>
        <v>26</v>
      </c>
      <c r="L125" s="18">
        <f>IFERROR(VLOOKUP($B125,'[9]SourceData (quarterly)'!$A$2:$Z$327,11, FALSE),0)</f>
        <v>46</v>
      </c>
      <c r="M125" s="18">
        <f>IFERROR(VLOOKUP($B125,'[9]SourceData (quarterly)'!$A$2:$Z$327,12, FALSE),0)</f>
        <v>35</v>
      </c>
      <c r="N125" s="18">
        <f>IFERROR(VLOOKUP($B125,'[9]SourceData (quarterly)'!$A$2:$Z$327,13, FALSE),0)</f>
        <v>47</v>
      </c>
      <c r="O125" s="18">
        <f>IFERROR(VLOOKUP($B125,'[9]SourceData (quarterly)'!$A$2:$Z$327,14, FALSE),0)</f>
        <v>37</v>
      </c>
      <c r="P125" s="18">
        <f>IFERROR(VLOOKUP($B125,'[9]SourceData (quarterly)'!$A$2:$Z$327,15, FALSE),0)</f>
        <v>382</v>
      </c>
      <c r="Q125" s="18">
        <f>IFERROR(VLOOKUP($B125,'[9]SourceData (quarterly)'!$A$2:$Z$327,16, FALSE),0)</f>
        <v>290592</v>
      </c>
      <c r="R125" s="18">
        <f>IFERROR(VLOOKUP($B125,'[9]SourceData (quarterly)'!$A$2:$Z$327,17, FALSE),0)</f>
        <v>385576</v>
      </c>
      <c r="S125" s="18">
        <f>IFERROR(VLOOKUP($B125,'[9]SourceData (quarterly)'!$A$2:$Z$327,18, FALSE),0)</f>
        <v>1212289</v>
      </c>
      <c r="T125" s="18">
        <f>IFERROR(VLOOKUP($B125,'[9]SourceData (quarterly)'!$A$2:$Z$327,19, FALSE),0)</f>
        <v>843131</v>
      </c>
      <c r="U125" s="18">
        <f>IFERROR(VLOOKUP($B125,'[9]SourceData (quarterly)'!$A$2:$Z$327,20, FALSE),0)</f>
        <v>1317491</v>
      </c>
      <c r="V125" s="18">
        <f>IFERROR(VLOOKUP($B125,'[9]SourceData (quarterly)'!$A$2:$Z$327,21, FALSE),0)</f>
        <v>916859</v>
      </c>
      <c r="W125" s="18">
        <f>IFERROR(VLOOKUP($B125,'[9]SourceData (quarterly)'!$A$2:$Z$327,22, FALSE),0)</f>
        <v>1097125</v>
      </c>
      <c r="X125" s="18">
        <f>IFERROR(VLOOKUP($B125,'[9]SourceData (quarterly)'!$A$2:$Z$327,23, FALSE),0)</f>
        <v>775972</v>
      </c>
      <c r="Y125" s="18">
        <f>IFERROR(VLOOKUP($B125,'[9]SourceData (quarterly)'!$A$2:$Z$327,24, FALSE),0)</f>
        <v>1236325</v>
      </c>
      <c r="Z125" s="18">
        <f>IFERROR(VLOOKUP($B125,'[9]SourceData (quarterly)'!$A$2:$Z$327,25, FALSE),0)</f>
        <v>1033570</v>
      </c>
      <c r="AA125" s="18">
        <f>IFERROR(VLOOKUP($B125,'[9]SourceData (quarterly)'!$A$2:$Z$327,26, FALSE),0)</f>
        <v>1430259</v>
      </c>
      <c r="AB125" s="18">
        <f>IFERROR(VLOOKUP($B125,'[9]SourceData (quarterly)'!$A$2:$AZ$327,27, FALSE),0)</f>
        <v>1086468</v>
      </c>
      <c r="AC125" s="18">
        <f>IFERROR(VLOOKUP($B125,'[9]SourceData (quarterly)'!$A$2:$AZ$327,28, FALSE),0)</f>
        <v>11625657</v>
      </c>
    </row>
    <row r="126" spans="2:29" x14ac:dyDescent="0.2">
      <c r="B126" s="41" t="s">
        <v>8</v>
      </c>
      <c r="C126" s="41" t="s">
        <v>9</v>
      </c>
      <c r="D126" s="18">
        <f>IFERROR(VLOOKUP($B126,'[9]SourceData (quarterly)'!$A$2:$Z$327,3, FALSE),0)</f>
        <v>17</v>
      </c>
      <c r="E126" s="18">
        <f>IFERROR(VLOOKUP($B126,'[9]SourceData (quarterly)'!$A$2:$Z$327,4, FALSE),0)</f>
        <v>26</v>
      </c>
      <c r="F126" s="18">
        <f>IFERROR(VLOOKUP($B126,'[9]SourceData (quarterly)'!$A$2:$Z$327,5, FALSE),0)</f>
        <v>57</v>
      </c>
      <c r="G126" s="18">
        <f>IFERROR(VLOOKUP($B126,'[9]SourceData (quarterly)'!$A$2:$Z$327,6, FALSE),0)</f>
        <v>11</v>
      </c>
      <c r="H126" s="18">
        <f>IFERROR(VLOOKUP($B126,'[9]SourceData (quarterly)'!$A$2:$Z$327,7, FALSE),0)</f>
        <v>32</v>
      </c>
      <c r="I126" s="18">
        <f>IFERROR(VLOOKUP($B126,'[9]SourceData (quarterly)'!$A$2:$Z$327,8, FALSE),0)</f>
        <v>31</v>
      </c>
      <c r="J126" s="18">
        <f>IFERROR(VLOOKUP($B126,'[9]SourceData (quarterly)'!$A$2:$Z$327,9, FALSE),0)</f>
        <v>50</v>
      </c>
      <c r="K126" s="18">
        <f>IFERROR(VLOOKUP($B126,'[9]SourceData (quarterly)'!$A$2:$Z$327,10, FALSE),0)</f>
        <v>13</v>
      </c>
      <c r="L126" s="18">
        <f>IFERROR(VLOOKUP($B126,'[9]SourceData (quarterly)'!$A$2:$Z$327,11, FALSE),0)</f>
        <v>49</v>
      </c>
      <c r="M126" s="18">
        <f>IFERROR(VLOOKUP($B126,'[9]SourceData (quarterly)'!$A$2:$Z$327,12, FALSE),0)</f>
        <v>23</v>
      </c>
      <c r="N126" s="18">
        <f>IFERROR(VLOOKUP($B126,'[9]SourceData (quarterly)'!$A$2:$Z$327,13, FALSE),0)</f>
        <v>42</v>
      </c>
      <c r="O126" s="18">
        <f>IFERROR(VLOOKUP($B126,'[9]SourceData (quarterly)'!$A$2:$Z$327,14, FALSE),0)</f>
        <v>22</v>
      </c>
      <c r="P126" s="18">
        <f>IFERROR(VLOOKUP($B126,'[9]SourceData (quarterly)'!$A$2:$Z$327,15, FALSE),0)</f>
        <v>373</v>
      </c>
      <c r="Q126" s="18">
        <f>IFERROR(VLOOKUP($B126,'[9]SourceData (quarterly)'!$A$2:$Z$327,16, FALSE),0)</f>
        <v>472819</v>
      </c>
      <c r="R126" s="18">
        <f>IFERROR(VLOOKUP($B126,'[9]SourceData (quarterly)'!$A$2:$Z$327,17, FALSE),0)</f>
        <v>803796</v>
      </c>
      <c r="S126" s="18">
        <f>IFERROR(VLOOKUP($B126,'[9]SourceData (quarterly)'!$A$2:$Z$327,18, FALSE),0)</f>
        <v>1739490</v>
      </c>
      <c r="T126" s="18">
        <f>IFERROR(VLOOKUP($B126,'[9]SourceData (quarterly)'!$A$2:$Z$327,19, FALSE),0)</f>
        <v>337756</v>
      </c>
      <c r="U126" s="18">
        <f>IFERROR(VLOOKUP($B126,'[9]SourceData (quarterly)'!$A$2:$Z$327,20, FALSE),0)</f>
        <v>1157799</v>
      </c>
      <c r="V126" s="18">
        <f>IFERROR(VLOOKUP($B126,'[9]SourceData (quarterly)'!$A$2:$Z$327,21, FALSE),0)</f>
        <v>1034259</v>
      </c>
      <c r="W126" s="18">
        <f>IFERROR(VLOOKUP($B126,'[9]SourceData (quarterly)'!$A$2:$Z$327,22, FALSE),0)</f>
        <v>1575648</v>
      </c>
      <c r="X126" s="18">
        <f>IFERROR(VLOOKUP($B126,'[9]SourceData (quarterly)'!$A$2:$Z$327,23, FALSE),0)</f>
        <v>421257</v>
      </c>
      <c r="Y126" s="18">
        <f>IFERROR(VLOOKUP($B126,'[9]SourceData (quarterly)'!$A$2:$Z$327,24, FALSE),0)</f>
        <v>1648285</v>
      </c>
      <c r="Z126" s="18">
        <f>IFERROR(VLOOKUP($B126,'[9]SourceData (quarterly)'!$A$2:$Z$327,25, FALSE),0)</f>
        <v>763347</v>
      </c>
      <c r="AA126" s="18">
        <f>IFERROR(VLOOKUP($B126,'[9]SourceData (quarterly)'!$A$2:$Z$327,26, FALSE),0)</f>
        <v>1379272</v>
      </c>
      <c r="AB126" s="18">
        <f>IFERROR(VLOOKUP($B126,'[9]SourceData (quarterly)'!$A$2:$AZ$327,27, FALSE),0)</f>
        <v>850557</v>
      </c>
      <c r="AC126" s="18">
        <f>IFERROR(VLOOKUP($B126,'[9]SourceData (quarterly)'!$A$2:$AZ$327,28, FALSE),0)</f>
        <v>12184285</v>
      </c>
    </row>
    <row r="127" spans="2:29" x14ac:dyDescent="0.2">
      <c r="B127" s="41" t="s">
        <v>10</v>
      </c>
      <c r="C127" s="41" t="s">
        <v>11</v>
      </c>
      <c r="D127" s="18">
        <f>IFERROR(VLOOKUP($B127,'[9]SourceData (quarterly)'!$A$2:$Z$327,3, FALSE),0)</f>
        <v>25</v>
      </c>
      <c r="E127" s="18">
        <f>IFERROR(VLOOKUP($B127,'[9]SourceData (quarterly)'!$A$2:$Z$327,4, FALSE),0)</f>
        <v>22</v>
      </c>
      <c r="F127" s="18">
        <f>IFERROR(VLOOKUP($B127,'[9]SourceData (quarterly)'!$A$2:$Z$327,5, FALSE),0)</f>
        <v>44</v>
      </c>
      <c r="G127" s="18">
        <f>IFERROR(VLOOKUP($B127,'[9]SourceData (quarterly)'!$A$2:$Z$327,6, FALSE),0)</f>
        <v>28</v>
      </c>
      <c r="H127" s="18">
        <f>IFERROR(VLOOKUP($B127,'[9]SourceData (quarterly)'!$A$2:$Z$327,7, FALSE),0)</f>
        <v>55</v>
      </c>
      <c r="I127" s="18">
        <f>IFERROR(VLOOKUP($B127,'[9]SourceData (quarterly)'!$A$2:$Z$327,8, FALSE),0)</f>
        <v>59</v>
      </c>
      <c r="J127" s="18">
        <f>IFERROR(VLOOKUP($B127,'[9]SourceData (quarterly)'!$A$2:$Z$327,9, FALSE),0)</f>
        <v>79</v>
      </c>
      <c r="K127" s="18">
        <f>IFERROR(VLOOKUP($B127,'[9]SourceData (quarterly)'!$A$2:$Z$327,10, FALSE),0)</f>
        <v>35</v>
      </c>
      <c r="L127" s="18">
        <f>IFERROR(VLOOKUP($B127,'[9]SourceData (quarterly)'!$A$2:$Z$327,11, FALSE),0)</f>
        <v>71</v>
      </c>
      <c r="M127" s="18">
        <f>IFERROR(VLOOKUP($B127,'[9]SourceData (quarterly)'!$A$2:$Z$327,12, FALSE),0)</f>
        <v>45</v>
      </c>
      <c r="N127" s="18">
        <f>IFERROR(VLOOKUP($B127,'[9]SourceData (quarterly)'!$A$2:$Z$327,13, FALSE),0)</f>
        <v>81</v>
      </c>
      <c r="O127" s="18">
        <f>IFERROR(VLOOKUP($B127,'[9]SourceData (quarterly)'!$A$2:$Z$327,14, FALSE),0)</f>
        <v>52</v>
      </c>
      <c r="P127" s="18">
        <f>IFERROR(VLOOKUP($B127,'[9]SourceData (quarterly)'!$A$2:$Z$327,15, FALSE),0)</f>
        <v>596</v>
      </c>
      <c r="Q127" s="18">
        <f>IFERROR(VLOOKUP($B127,'[9]SourceData (quarterly)'!$A$2:$Z$327,16, FALSE),0)</f>
        <v>833482</v>
      </c>
      <c r="R127" s="18">
        <f>IFERROR(VLOOKUP($B127,'[9]SourceData (quarterly)'!$A$2:$Z$327,17, FALSE),0)</f>
        <v>779969</v>
      </c>
      <c r="S127" s="18">
        <f>IFERROR(VLOOKUP($B127,'[9]SourceData (quarterly)'!$A$2:$Z$327,18, FALSE),0)</f>
        <v>1569787</v>
      </c>
      <c r="T127" s="18">
        <f>IFERROR(VLOOKUP($B127,'[9]SourceData (quarterly)'!$A$2:$Z$327,19, FALSE),0)</f>
        <v>1014699</v>
      </c>
      <c r="U127" s="18">
        <f>IFERROR(VLOOKUP($B127,'[9]SourceData (quarterly)'!$A$2:$Z$327,20, FALSE),0)</f>
        <v>2109192</v>
      </c>
      <c r="V127" s="18">
        <f>IFERROR(VLOOKUP($B127,'[9]SourceData (quarterly)'!$A$2:$Z$327,21, FALSE),0)</f>
        <v>2039811</v>
      </c>
      <c r="W127" s="18">
        <f>IFERROR(VLOOKUP($B127,'[9]SourceData (quarterly)'!$A$2:$Z$327,22, FALSE),0)</f>
        <v>2842792</v>
      </c>
      <c r="X127" s="18">
        <f>IFERROR(VLOOKUP($B127,'[9]SourceData (quarterly)'!$A$2:$Z$327,23, FALSE),0)</f>
        <v>1269872</v>
      </c>
      <c r="Y127" s="18">
        <f>IFERROR(VLOOKUP($B127,'[9]SourceData (quarterly)'!$A$2:$Z$327,24, FALSE),0)</f>
        <v>2706034</v>
      </c>
      <c r="Z127" s="18">
        <f>IFERROR(VLOOKUP($B127,'[9]SourceData (quarterly)'!$A$2:$Z$327,25, FALSE),0)</f>
        <v>1730084</v>
      </c>
      <c r="AA127" s="18">
        <f>IFERROR(VLOOKUP($B127,'[9]SourceData (quarterly)'!$A$2:$Z$327,26, FALSE),0)</f>
        <v>2978208</v>
      </c>
      <c r="AB127" s="18">
        <f>IFERROR(VLOOKUP($B127,'[9]SourceData (quarterly)'!$A$2:$AZ$327,27, FALSE),0)</f>
        <v>1727680</v>
      </c>
      <c r="AC127" s="18">
        <f>IFERROR(VLOOKUP($B127,'[9]SourceData (quarterly)'!$A$2:$AZ$327,28, FALSE),0)</f>
        <v>21601610</v>
      </c>
    </row>
    <row r="128" spans="2:29" x14ac:dyDescent="0.2">
      <c r="B128" s="41" t="s">
        <v>12</v>
      </c>
      <c r="C128" s="41" t="s">
        <v>13</v>
      </c>
      <c r="D128" s="18">
        <f>IFERROR(VLOOKUP($B128,'[9]SourceData (quarterly)'!$A$2:$Z$327,3, FALSE),0)</f>
        <v>9</v>
      </c>
      <c r="E128" s="18">
        <f>IFERROR(VLOOKUP($B128,'[9]SourceData (quarterly)'!$A$2:$Z$327,4, FALSE),0)</f>
        <v>18</v>
      </c>
      <c r="F128" s="18">
        <f>IFERROR(VLOOKUP($B128,'[9]SourceData (quarterly)'!$A$2:$Z$327,5, FALSE),0)</f>
        <v>19</v>
      </c>
      <c r="G128" s="18">
        <f>IFERROR(VLOOKUP($B128,'[9]SourceData (quarterly)'!$A$2:$Z$327,6, FALSE),0)</f>
        <v>22</v>
      </c>
      <c r="H128" s="18">
        <f>IFERROR(VLOOKUP($B128,'[9]SourceData (quarterly)'!$A$2:$Z$327,7, FALSE),0)</f>
        <v>51</v>
      </c>
      <c r="I128" s="18">
        <f>IFERROR(VLOOKUP($B128,'[9]SourceData (quarterly)'!$A$2:$Z$327,8, FALSE),0)</f>
        <v>15</v>
      </c>
      <c r="J128" s="18">
        <f>IFERROR(VLOOKUP($B128,'[9]SourceData (quarterly)'!$A$2:$Z$327,9, FALSE),0)</f>
        <v>36</v>
      </c>
      <c r="K128" s="18">
        <f>IFERROR(VLOOKUP($B128,'[9]SourceData (quarterly)'!$A$2:$Z$327,10, FALSE),0)</f>
        <v>43</v>
      </c>
      <c r="L128" s="18">
        <f>IFERROR(VLOOKUP($B128,'[9]SourceData (quarterly)'!$A$2:$Z$327,11, FALSE),0)</f>
        <v>37</v>
      </c>
      <c r="M128" s="18">
        <f>IFERROR(VLOOKUP($B128,'[9]SourceData (quarterly)'!$A$2:$Z$327,12, FALSE),0)</f>
        <v>43</v>
      </c>
      <c r="N128" s="18">
        <f>IFERROR(VLOOKUP($B128,'[9]SourceData (quarterly)'!$A$2:$Z$327,13, FALSE),0)</f>
        <v>42</v>
      </c>
      <c r="O128" s="18">
        <f>IFERROR(VLOOKUP($B128,'[9]SourceData (quarterly)'!$A$2:$Z$327,14, FALSE),0)</f>
        <v>26</v>
      </c>
      <c r="P128" s="18">
        <f>IFERROR(VLOOKUP($B128,'[9]SourceData (quarterly)'!$A$2:$Z$327,15, FALSE),0)</f>
        <v>361</v>
      </c>
      <c r="Q128" s="18">
        <f>IFERROR(VLOOKUP($B128,'[9]SourceData (quarterly)'!$A$2:$Z$327,16, FALSE),0)</f>
        <v>275658</v>
      </c>
      <c r="R128" s="18">
        <f>IFERROR(VLOOKUP($B128,'[9]SourceData (quarterly)'!$A$2:$Z$327,17, FALSE),0)</f>
        <v>683070</v>
      </c>
      <c r="S128" s="18">
        <f>IFERROR(VLOOKUP($B128,'[9]SourceData (quarterly)'!$A$2:$Z$327,18, FALSE),0)</f>
        <v>784679</v>
      </c>
      <c r="T128" s="18">
        <f>IFERROR(VLOOKUP($B128,'[9]SourceData (quarterly)'!$A$2:$Z$327,19, FALSE),0)</f>
        <v>778848</v>
      </c>
      <c r="U128" s="18">
        <f>IFERROR(VLOOKUP($B128,'[9]SourceData (quarterly)'!$A$2:$Z$327,20, FALSE),0)</f>
        <v>2014958</v>
      </c>
      <c r="V128" s="18">
        <f>IFERROR(VLOOKUP($B128,'[9]SourceData (quarterly)'!$A$2:$Z$327,21, FALSE),0)</f>
        <v>569986</v>
      </c>
      <c r="W128" s="18">
        <f>IFERROR(VLOOKUP($B128,'[9]SourceData (quarterly)'!$A$2:$Z$327,22, FALSE),0)</f>
        <v>1614469</v>
      </c>
      <c r="X128" s="18">
        <f>IFERROR(VLOOKUP($B128,'[9]SourceData (quarterly)'!$A$2:$Z$327,23, FALSE),0)</f>
        <v>1766799</v>
      </c>
      <c r="Y128" s="18">
        <f>IFERROR(VLOOKUP($B128,'[9]SourceData (quarterly)'!$A$2:$Z$327,24, FALSE),0)</f>
        <v>1516665</v>
      </c>
      <c r="Z128" s="18">
        <f>IFERROR(VLOOKUP($B128,'[9]SourceData (quarterly)'!$A$2:$Z$327,25, FALSE),0)</f>
        <v>1814483</v>
      </c>
      <c r="AA128" s="18">
        <f>IFERROR(VLOOKUP($B128,'[9]SourceData (quarterly)'!$A$2:$Z$327,26, FALSE),0)</f>
        <v>1794090</v>
      </c>
      <c r="AB128" s="18">
        <f>IFERROR(VLOOKUP($B128,'[9]SourceData (quarterly)'!$A$2:$AZ$327,27, FALSE),0)</f>
        <v>1097845</v>
      </c>
      <c r="AC128" s="18">
        <f>IFERROR(VLOOKUP($B128,'[9]SourceData (quarterly)'!$A$2:$AZ$327,28, FALSE),0)</f>
        <v>14711550</v>
      </c>
    </row>
    <row r="129" spans="1:29" x14ac:dyDescent="0.2">
      <c r="B129" s="41" t="s">
        <v>14</v>
      </c>
      <c r="C129" s="41" t="s">
        <v>15</v>
      </c>
      <c r="D129" s="18">
        <f>IFERROR(VLOOKUP($B129,'[9]SourceData (quarterly)'!$A$2:$Z$327,3, FALSE),0)</f>
        <v>0</v>
      </c>
      <c r="E129" s="18">
        <f>IFERROR(VLOOKUP($B129,'[9]SourceData (quarterly)'!$A$2:$Z$327,4, FALSE),0)</f>
        <v>10</v>
      </c>
      <c r="F129" s="18">
        <f>IFERROR(VLOOKUP($B129,'[9]SourceData (quarterly)'!$A$2:$Z$327,5, FALSE),0)</f>
        <v>16</v>
      </c>
      <c r="G129" s="18">
        <f>IFERROR(VLOOKUP($B129,'[9]SourceData (quarterly)'!$A$2:$Z$327,6, FALSE),0)</f>
        <v>37</v>
      </c>
      <c r="H129" s="18">
        <f>IFERROR(VLOOKUP($B129,'[9]SourceData (quarterly)'!$A$2:$Z$327,7, FALSE),0)</f>
        <v>36</v>
      </c>
      <c r="I129" s="18">
        <f>IFERROR(VLOOKUP($B129,'[9]SourceData (quarterly)'!$A$2:$Z$327,8, FALSE),0)</f>
        <v>47</v>
      </c>
      <c r="J129" s="18">
        <f>IFERROR(VLOOKUP($B129,'[9]SourceData (quarterly)'!$A$2:$Z$327,9, FALSE),0)</f>
        <v>51</v>
      </c>
      <c r="K129" s="18">
        <f>IFERROR(VLOOKUP($B129,'[9]SourceData (quarterly)'!$A$2:$Z$327,10, FALSE),0)</f>
        <v>39</v>
      </c>
      <c r="L129" s="18">
        <f>IFERROR(VLOOKUP($B129,'[9]SourceData (quarterly)'!$A$2:$Z$327,11, FALSE),0)</f>
        <v>68</v>
      </c>
      <c r="M129" s="18">
        <f>IFERROR(VLOOKUP($B129,'[9]SourceData (quarterly)'!$A$2:$Z$327,12, FALSE),0)</f>
        <v>45</v>
      </c>
      <c r="N129" s="18">
        <f>IFERROR(VLOOKUP($B129,'[9]SourceData (quarterly)'!$A$2:$Z$327,13, FALSE),0)</f>
        <v>59</v>
      </c>
      <c r="O129" s="18">
        <f>IFERROR(VLOOKUP($B129,'[9]SourceData (quarterly)'!$A$2:$Z$327,14, FALSE),0)</f>
        <v>28</v>
      </c>
      <c r="P129" s="18">
        <f>IFERROR(VLOOKUP($B129,'[9]SourceData (quarterly)'!$A$2:$Z$327,15, FALSE),0)</f>
        <v>436</v>
      </c>
      <c r="Q129" s="18">
        <f>IFERROR(VLOOKUP($B129,'[9]SourceData (quarterly)'!$A$2:$Z$327,16, FALSE),0)</f>
        <v>0</v>
      </c>
      <c r="R129" s="18">
        <f>IFERROR(VLOOKUP($B129,'[9]SourceData (quarterly)'!$A$2:$Z$327,17, FALSE),0)</f>
        <v>232018</v>
      </c>
      <c r="S129" s="18">
        <f>IFERROR(VLOOKUP($B129,'[9]SourceData (quarterly)'!$A$2:$Z$327,18, FALSE),0)</f>
        <v>416848</v>
      </c>
      <c r="T129" s="18">
        <f>IFERROR(VLOOKUP($B129,'[9]SourceData (quarterly)'!$A$2:$Z$327,19, FALSE),0)</f>
        <v>1005284</v>
      </c>
      <c r="U129" s="18">
        <f>IFERROR(VLOOKUP($B129,'[9]SourceData (quarterly)'!$A$2:$Z$327,20, FALSE),0)</f>
        <v>1069406</v>
      </c>
      <c r="V129" s="18">
        <f>IFERROR(VLOOKUP($B129,'[9]SourceData (quarterly)'!$A$2:$Z$327,21, FALSE),0)</f>
        <v>1427388</v>
      </c>
      <c r="W129" s="18">
        <f>IFERROR(VLOOKUP($B129,'[9]SourceData (quarterly)'!$A$2:$Z$327,22, FALSE),0)</f>
        <v>1581983</v>
      </c>
      <c r="X129" s="18">
        <f>IFERROR(VLOOKUP($B129,'[9]SourceData (quarterly)'!$A$2:$Z$327,23, FALSE),0)</f>
        <v>1317195</v>
      </c>
      <c r="Y129" s="18">
        <f>IFERROR(VLOOKUP($B129,'[9]SourceData (quarterly)'!$A$2:$Z$327,24, FALSE),0)</f>
        <v>2234194</v>
      </c>
      <c r="Z129" s="18">
        <f>IFERROR(VLOOKUP($B129,'[9]SourceData (quarterly)'!$A$2:$Z$327,25, FALSE),0)</f>
        <v>1449042</v>
      </c>
      <c r="AA129" s="18">
        <f>IFERROR(VLOOKUP($B129,'[9]SourceData (quarterly)'!$A$2:$Z$327,26, FALSE),0)</f>
        <v>1949145</v>
      </c>
      <c r="AB129" s="18">
        <f>IFERROR(VLOOKUP($B129,'[9]SourceData (quarterly)'!$A$2:$AZ$327,27, FALSE),0)</f>
        <v>981184</v>
      </c>
      <c r="AC129" s="18">
        <f>IFERROR(VLOOKUP($B129,'[9]SourceData (quarterly)'!$A$2:$AZ$327,28, FALSE),0)</f>
        <v>13663687</v>
      </c>
    </row>
    <row r="130" spans="1:29" x14ac:dyDescent="0.2">
      <c r="B130" s="41" t="s">
        <v>16</v>
      </c>
      <c r="C130" s="41" t="s">
        <v>17</v>
      </c>
      <c r="D130" s="18">
        <f>IFERROR(VLOOKUP($B130,'[9]SourceData (quarterly)'!$A$2:$Z$327,3, FALSE),0)</f>
        <v>10</v>
      </c>
      <c r="E130" s="18">
        <f>IFERROR(VLOOKUP($B130,'[9]SourceData (quarterly)'!$A$2:$Z$327,4, FALSE),0)</f>
        <v>18</v>
      </c>
      <c r="F130" s="18">
        <f>IFERROR(VLOOKUP($B130,'[9]SourceData (quarterly)'!$A$2:$Z$327,5, FALSE),0)</f>
        <v>58</v>
      </c>
      <c r="G130" s="18">
        <f>IFERROR(VLOOKUP($B130,'[9]SourceData (quarterly)'!$A$2:$Z$327,6, FALSE),0)</f>
        <v>38</v>
      </c>
      <c r="H130" s="18">
        <f>IFERROR(VLOOKUP($B130,'[9]SourceData (quarterly)'!$A$2:$Z$327,7, FALSE),0)</f>
        <v>62</v>
      </c>
      <c r="I130" s="18">
        <f>IFERROR(VLOOKUP($B130,'[9]SourceData (quarterly)'!$A$2:$Z$327,8, FALSE),0)</f>
        <v>43</v>
      </c>
      <c r="J130" s="18">
        <f>IFERROR(VLOOKUP($B130,'[9]SourceData (quarterly)'!$A$2:$Z$327,9, FALSE),0)</f>
        <v>50</v>
      </c>
      <c r="K130" s="18">
        <f>IFERROR(VLOOKUP($B130,'[9]SourceData (quarterly)'!$A$2:$Z$327,10, FALSE),0)</f>
        <v>23</v>
      </c>
      <c r="L130" s="18">
        <f>IFERROR(VLOOKUP($B130,'[9]SourceData (quarterly)'!$A$2:$Z$327,11, FALSE),0)</f>
        <v>63</v>
      </c>
      <c r="M130" s="18">
        <f>IFERROR(VLOOKUP($B130,'[9]SourceData (quarterly)'!$A$2:$Z$327,12, FALSE),0)</f>
        <v>43</v>
      </c>
      <c r="N130" s="18">
        <f>IFERROR(VLOOKUP($B130,'[9]SourceData (quarterly)'!$A$2:$Z$327,13, FALSE),0)</f>
        <v>57</v>
      </c>
      <c r="O130" s="18">
        <f>IFERROR(VLOOKUP($B130,'[9]SourceData (quarterly)'!$A$2:$Z$327,14, FALSE),0)</f>
        <v>41</v>
      </c>
      <c r="P130" s="18">
        <f>IFERROR(VLOOKUP($B130,'[9]SourceData (quarterly)'!$A$2:$Z$327,15, FALSE),0)</f>
        <v>506</v>
      </c>
      <c r="Q130" s="18">
        <f>IFERROR(VLOOKUP($B130,'[9]SourceData (quarterly)'!$A$2:$Z$327,16, FALSE),0)</f>
        <v>282145</v>
      </c>
      <c r="R130" s="18">
        <f>IFERROR(VLOOKUP($B130,'[9]SourceData (quarterly)'!$A$2:$Z$327,17, FALSE),0)</f>
        <v>445148</v>
      </c>
      <c r="S130" s="18">
        <f>IFERROR(VLOOKUP($B130,'[9]SourceData (quarterly)'!$A$2:$Z$327,18, FALSE),0)</f>
        <v>1615696</v>
      </c>
      <c r="T130" s="18">
        <f>IFERROR(VLOOKUP($B130,'[9]SourceData (quarterly)'!$A$2:$Z$327,19, FALSE),0)</f>
        <v>1287521</v>
      </c>
      <c r="U130" s="18">
        <f>IFERROR(VLOOKUP($B130,'[9]SourceData (quarterly)'!$A$2:$Z$327,20, FALSE),0)</f>
        <v>1924932</v>
      </c>
      <c r="V130" s="18">
        <f>IFERROR(VLOOKUP($B130,'[9]SourceData (quarterly)'!$A$2:$Z$327,21, FALSE),0)</f>
        <v>1466205</v>
      </c>
      <c r="W130" s="18">
        <f>IFERROR(VLOOKUP($B130,'[9]SourceData (quarterly)'!$A$2:$Z$327,22, FALSE),0)</f>
        <v>1717484</v>
      </c>
      <c r="X130" s="18">
        <f>IFERROR(VLOOKUP($B130,'[9]SourceData (quarterly)'!$A$2:$Z$327,23, FALSE),0)</f>
        <v>724411</v>
      </c>
      <c r="Y130" s="18">
        <f>IFERROR(VLOOKUP($B130,'[9]SourceData (quarterly)'!$A$2:$Z$327,24, FALSE),0)</f>
        <v>2157188</v>
      </c>
      <c r="Z130" s="18">
        <f>IFERROR(VLOOKUP($B130,'[9]SourceData (quarterly)'!$A$2:$Z$327,25, FALSE),0)</f>
        <v>1524978</v>
      </c>
      <c r="AA130" s="18">
        <f>IFERROR(VLOOKUP($B130,'[9]SourceData (quarterly)'!$A$2:$Z$327,26, FALSE),0)</f>
        <v>1976319</v>
      </c>
      <c r="AB130" s="18">
        <f>IFERROR(VLOOKUP($B130,'[9]SourceData (quarterly)'!$A$2:$AZ$327,27, FALSE),0)</f>
        <v>1406237</v>
      </c>
      <c r="AC130" s="18">
        <f>IFERROR(VLOOKUP($B130,'[9]SourceData (quarterly)'!$A$2:$AZ$327,28, FALSE),0)</f>
        <v>16528264</v>
      </c>
    </row>
    <row r="131" spans="1:29" x14ac:dyDescent="0.2">
      <c r="B131" s="17" t="s">
        <v>233</v>
      </c>
      <c r="C131" s="17" t="s">
        <v>234</v>
      </c>
      <c r="D131" s="18">
        <f>IFERROR(VLOOKUP($B131,'[9]SourceData (quarterly)'!$A$2:$Z$327,3, FALSE),0)</f>
        <v>32</v>
      </c>
      <c r="E131" s="18">
        <f>IFERROR(VLOOKUP($B131,'[9]SourceData (quarterly)'!$A$2:$Z$327,4, FALSE),0)</f>
        <v>36</v>
      </c>
      <c r="F131" s="18">
        <f>IFERROR(VLOOKUP($B131,'[9]SourceData (quarterly)'!$A$2:$Z$327,5, FALSE),0)</f>
        <v>105</v>
      </c>
      <c r="G131" s="18">
        <f>IFERROR(VLOOKUP($B131,'[9]SourceData (quarterly)'!$A$2:$Z$327,6, FALSE),0)</f>
        <v>43</v>
      </c>
      <c r="H131" s="18">
        <f>IFERROR(VLOOKUP($B131,'[9]SourceData (quarterly)'!$A$2:$Z$327,7, FALSE),0)</f>
        <v>111</v>
      </c>
      <c r="I131" s="18">
        <f>IFERROR(VLOOKUP($B131,'[9]SourceData (quarterly)'!$A$2:$Z$327,8, FALSE),0)</f>
        <v>96</v>
      </c>
      <c r="J131" s="18">
        <f>IFERROR(VLOOKUP($B131,'[9]SourceData (quarterly)'!$A$2:$Z$327,9, FALSE),0)</f>
        <v>107</v>
      </c>
      <c r="K131" s="18">
        <f>IFERROR(VLOOKUP($B131,'[9]SourceData (quarterly)'!$A$2:$Z$327,10, FALSE),0)</f>
        <v>65</v>
      </c>
      <c r="L131" s="18">
        <f>IFERROR(VLOOKUP($B131,'[9]SourceData (quarterly)'!$A$2:$Z$327,11, FALSE),0)</f>
        <v>115</v>
      </c>
      <c r="M131" s="18">
        <f>IFERROR(VLOOKUP($B131,'[9]SourceData (quarterly)'!$A$2:$Z$327,12, FALSE),0)</f>
        <v>62</v>
      </c>
      <c r="N131" s="18">
        <f>IFERROR(VLOOKUP($B131,'[9]SourceData (quarterly)'!$A$2:$Z$327,13, FALSE),0)</f>
        <v>96</v>
      </c>
      <c r="O131" s="18">
        <f>IFERROR(VLOOKUP($B131,'[9]SourceData (quarterly)'!$A$2:$Z$327,14, FALSE),0)</f>
        <v>69</v>
      </c>
      <c r="P131" s="18">
        <f>IFERROR(VLOOKUP($B131,'[9]SourceData (quarterly)'!$A$2:$Z$327,15, FALSE),0)</f>
        <v>937</v>
      </c>
      <c r="Q131" s="18">
        <f>IFERROR(VLOOKUP($B131,'[9]SourceData (quarterly)'!$A$2:$Z$327,16, FALSE),0)</f>
        <v>1074148</v>
      </c>
      <c r="R131" s="18">
        <f>IFERROR(VLOOKUP($B131,'[9]SourceData (quarterly)'!$A$2:$Z$327,17, FALSE),0)</f>
        <v>1134403</v>
      </c>
      <c r="S131" s="18">
        <f>IFERROR(VLOOKUP($B131,'[9]SourceData (quarterly)'!$A$2:$Z$327,18, FALSE),0)</f>
        <v>3569596</v>
      </c>
      <c r="T131" s="18">
        <f>IFERROR(VLOOKUP($B131,'[9]SourceData (quarterly)'!$A$2:$Z$327,19, FALSE),0)</f>
        <v>1481535</v>
      </c>
      <c r="U131" s="18">
        <f>IFERROR(VLOOKUP($B131,'[9]SourceData (quarterly)'!$A$2:$Z$327,20, FALSE),0)</f>
        <v>3991595</v>
      </c>
      <c r="V131" s="18">
        <f>IFERROR(VLOOKUP($B131,'[9]SourceData (quarterly)'!$A$2:$Z$327,21, FALSE),0)</f>
        <v>3384926</v>
      </c>
      <c r="W131" s="18">
        <f>IFERROR(VLOOKUP($B131,'[9]SourceData (quarterly)'!$A$2:$Z$327,22, FALSE),0)</f>
        <v>4045723</v>
      </c>
      <c r="X131" s="18">
        <f>IFERROR(VLOOKUP($B131,'[9]SourceData (quarterly)'!$A$2:$Z$327,23, FALSE),0)</f>
        <v>2500204</v>
      </c>
      <c r="Y131" s="18">
        <f>IFERROR(VLOOKUP($B131,'[9]SourceData (quarterly)'!$A$2:$Z$327,24, FALSE),0)</f>
        <v>4781383</v>
      </c>
      <c r="Z131" s="18">
        <f>IFERROR(VLOOKUP($B131,'[9]SourceData (quarterly)'!$A$2:$Z$327,25, FALSE),0)</f>
        <v>2320291</v>
      </c>
      <c r="AA131" s="18">
        <f>IFERROR(VLOOKUP($B131,'[9]SourceData (quarterly)'!$A$2:$Z$327,26, FALSE),0)</f>
        <v>4034341</v>
      </c>
      <c r="AB131" s="18">
        <f>IFERROR(VLOOKUP($B131,'[9]SourceData (quarterly)'!$A$2:$AZ$327,27, FALSE),0)</f>
        <v>2856124</v>
      </c>
      <c r="AC131" s="18">
        <f>IFERROR(VLOOKUP($B131,'[9]SourceData (quarterly)'!$A$2:$AZ$327,28, FALSE),0)</f>
        <v>35174269</v>
      </c>
    </row>
    <row r="132" spans="1:29" x14ac:dyDescent="0.2">
      <c r="B132" s="17" t="s">
        <v>235</v>
      </c>
      <c r="C132" s="17" t="s">
        <v>236</v>
      </c>
      <c r="D132" s="18">
        <f>IFERROR(VLOOKUP($B132,'[9]SourceData (quarterly)'!$A$2:$Z$327,3, FALSE),0)</f>
        <v>18</v>
      </c>
      <c r="E132" s="18">
        <f>IFERROR(VLOOKUP($B132,'[9]SourceData (quarterly)'!$A$2:$Z$327,4, FALSE),0)</f>
        <v>32</v>
      </c>
      <c r="F132" s="18">
        <f>IFERROR(VLOOKUP($B132,'[9]SourceData (quarterly)'!$A$2:$Z$327,5, FALSE),0)</f>
        <v>64</v>
      </c>
      <c r="G132" s="18">
        <f>IFERROR(VLOOKUP($B132,'[9]SourceData (quarterly)'!$A$2:$Z$327,6, FALSE),0)</f>
        <v>64</v>
      </c>
      <c r="H132" s="18">
        <f>IFERROR(VLOOKUP($B132,'[9]SourceData (quarterly)'!$A$2:$Z$327,7, FALSE),0)</f>
        <v>66</v>
      </c>
      <c r="I132" s="18">
        <f>IFERROR(VLOOKUP($B132,'[9]SourceData (quarterly)'!$A$2:$Z$327,8, FALSE),0)</f>
        <v>48</v>
      </c>
      <c r="J132" s="18">
        <f>IFERROR(VLOOKUP($B132,'[9]SourceData (quarterly)'!$A$2:$Z$327,9, FALSE),0)</f>
        <v>56</v>
      </c>
      <c r="K132" s="18">
        <f>IFERROR(VLOOKUP($B132,'[9]SourceData (quarterly)'!$A$2:$Z$327,10, FALSE),0)</f>
        <v>65</v>
      </c>
      <c r="L132" s="18">
        <f>IFERROR(VLOOKUP($B132,'[9]SourceData (quarterly)'!$A$2:$Z$327,11, FALSE),0)</f>
        <v>87</v>
      </c>
      <c r="M132" s="18">
        <f>IFERROR(VLOOKUP($B132,'[9]SourceData (quarterly)'!$A$2:$Z$327,12, FALSE),0)</f>
        <v>63</v>
      </c>
      <c r="N132" s="18">
        <f>IFERROR(VLOOKUP($B132,'[9]SourceData (quarterly)'!$A$2:$Z$327,13, FALSE),0)</f>
        <v>89</v>
      </c>
      <c r="O132" s="18">
        <f>IFERROR(VLOOKUP($B132,'[9]SourceData (quarterly)'!$A$2:$Z$327,14, FALSE),0)</f>
        <v>57</v>
      </c>
      <c r="P132" s="18">
        <f>IFERROR(VLOOKUP($B132,'[9]SourceData (quarterly)'!$A$2:$Z$327,15, FALSE),0)</f>
        <v>709</v>
      </c>
      <c r="Q132" s="18">
        <f>IFERROR(VLOOKUP($B132,'[9]SourceData (quarterly)'!$A$2:$Z$327,16, FALSE),0)</f>
        <v>575073</v>
      </c>
      <c r="R132" s="18">
        <f>IFERROR(VLOOKUP($B132,'[9]SourceData (quarterly)'!$A$2:$Z$327,17, FALSE),0)</f>
        <v>1078111</v>
      </c>
      <c r="S132" s="18">
        <f>IFERROR(VLOOKUP($B132,'[9]SourceData (quarterly)'!$A$2:$Z$327,18, FALSE),0)</f>
        <v>2210892</v>
      </c>
      <c r="T132" s="18">
        <f>IFERROR(VLOOKUP($B132,'[9]SourceData (quarterly)'!$A$2:$Z$327,19, FALSE),0)</f>
        <v>2310322</v>
      </c>
      <c r="U132" s="18">
        <f>IFERROR(VLOOKUP($B132,'[9]SourceData (quarterly)'!$A$2:$Z$327,20, FALSE),0)</f>
        <v>2427275</v>
      </c>
      <c r="V132" s="18">
        <f>IFERROR(VLOOKUP($B132,'[9]SourceData (quarterly)'!$A$2:$Z$327,21, FALSE),0)</f>
        <v>1786261</v>
      </c>
      <c r="W132" s="18">
        <f>IFERROR(VLOOKUP($B132,'[9]SourceData (quarterly)'!$A$2:$Z$327,22, FALSE),0)</f>
        <v>2213364</v>
      </c>
      <c r="X132" s="18">
        <f>IFERROR(VLOOKUP($B132,'[9]SourceData (quarterly)'!$A$2:$Z$327,23, FALSE),0)</f>
        <v>2616418</v>
      </c>
      <c r="Y132" s="18">
        <f>IFERROR(VLOOKUP($B132,'[9]SourceData (quarterly)'!$A$2:$Z$327,24, FALSE),0)</f>
        <v>3462134</v>
      </c>
      <c r="Z132" s="18">
        <f>IFERROR(VLOOKUP($B132,'[9]SourceData (quarterly)'!$A$2:$Z$327,25, FALSE),0)</f>
        <v>2467365</v>
      </c>
      <c r="AA132" s="18">
        <f>IFERROR(VLOOKUP($B132,'[9]SourceData (quarterly)'!$A$2:$Z$327,26, FALSE),0)</f>
        <v>3416845</v>
      </c>
      <c r="AB132" s="18">
        <f>IFERROR(VLOOKUP($B132,'[9]SourceData (quarterly)'!$A$2:$AZ$327,27, FALSE),0)</f>
        <v>2149472</v>
      </c>
      <c r="AC132" s="18">
        <f>IFERROR(VLOOKUP($B132,'[9]SourceData (quarterly)'!$A$2:$AZ$327,28, FALSE),0)</f>
        <v>26713532</v>
      </c>
    </row>
    <row r="133" spans="1:29" x14ac:dyDescent="0.2">
      <c r="B133" s="17" t="s">
        <v>237</v>
      </c>
      <c r="C133" s="17" t="s">
        <v>238</v>
      </c>
      <c r="D133" s="18">
        <f>IFERROR(VLOOKUP($B133,'[9]SourceData (quarterly)'!$A$2:$Z$327,3, FALSE),0)</f>
        <v>11</v>
      </c>
      <c r="E133" s="18">
        <f>IFERROR(VLOOKUP($B133,'[9]SourceData (quarterly)'!$A$2:$Z$327,4, FALSE),0)</f>
        <v>33</v>
      </c>
      <c r="F133" s="18">
        <f>IFERROR(VLOOKUP($B133,'[9]SourceData (quarterly)'!$A$2:$Z$327,5, FALSE),0)</f>
        <v>41</v>
      </c>
      <c r="G133" s="18">
        <f>IFERROR(VLOOKUP($B133,'[9]SourceData (quarterly)'!$A$2:$Z$327,6, FALSE),0)</f>
        <v>38</v>
      </c>
      <c r="H133" s="18">
        <f>IFERROR(VLOOKUP($B133,'[9]SourceData (quarterly)'!$A$2:$Z$327,7, FALSE),0)</f>
        <v>40</v>
      </c>
      <c r="I133" s="18">
        <f>IFERROR(VLOOKUP($B133,'[9]SourceData (quarterly)'!$A$2:$Z$327,8, FALSE),0)</f>
        <v>39</v>
      </c>
      <c r="J133" s="18">
        <f>IFERROR(VLOOKUP($B133,'[9]SourceData (quarterly)'!$A$2:$Z$327,9, FALSE),0)</f>
        <v>40</v>
      </c>
      <c r="K133" s="18">
        <f>IFERROR(VLOOKUP($B133,'[9]SourceData (quarterly)'!$A$2:$Z$327,10, FALSE),0)</f>
        <v>62</v>
      </c>
      <c r="L133" s="18">
        <f>IFERROR(VLOOKUP($B133,'[9]SourceData (quarterly)'!$A$2:$Z$327,11, FALSE),0)</f>
        <v>31</v>
      </c>
      <c r="M133" s="18">
        <f>IFERROR(VLOOKUP($B133,'[9]SourceData (quarterly)'!$A$2:$Z$327,12, FALSE),0)</f>
        <v>36</v>
      </c>
      <c r="N133" s="18">
        <f>IFERROR(VLOOKUP($B133,'[9]SourceData (quarterly)'!$A$2:$Z$327,13, FALSE),0)</f>
        <v>34</v>
      </c>
      <c r="O133" s="18">
        <f>IFERROR(VLOOKUP($B133,'[9]SourceData (quarterly)'!$A$2:$Z$327,14, FALSE),0)</f>
        <v>36</v>
      </c>
      <c r="P133" s="18">
        <f>IFERROR(VLOOKUP($B133,'[9]SourceData (quarterly)'!$A$2:$Z$327,15, FALSE),0)</f>
        <v>441</v>
      </c>
      <c r="Q133" s="18">
        <f>IFERROR(VLOOKUP($B133,'[9]SourceData (quarterly)'!$A$2:$Z$327,16, FALSE),0)</f>
        <v>337534</v>
      </c>
      <c r="R133" s="18">
        <f>IFERROR(VLOOKUP($B133,'[9]SourceData (quarterly)'!$A$2:$Z$327,17, FALSE),0)</f>
        <v>819756</v>
      </c>
      <c r="S133" s="18">
        <f>IFERROR(VLOOKUP($B133,'[9]SourceData (quarterly)'!$A$2:$Z$327,18, FALSE),0)</f>
        <v>1171557</v>
      </c>
      <c r="T133" s="18">
        <f>IFERROR(VLOOKUP($B133,'[9]SourceData (quarterly)'!$A$2:$Z$327,19, FALSE),0)</f>
        <v>1066640</v>
      </c>
      <c r="U133" s="18">
        <f>IFERROR(VLOOKUP($B133,'[9]SourceData (quarterly)'!$A$2:$Z$327,20, FALSE),0)</f>
        <v>1356709</v>
      </c>
      <c r="V133" s="18">
        <f>IFERROR(VLOOKUP($B133,'[9]SourceData (quarterly)'!$A$2:$Z$327,21, FALSE),0)</f>
        <v>1350473</v>
      </c>
      <c r="W133" s="18">
        <f>IFERROR(VLOOKUP($B133,'[9]SourceData (quarterly)'!$A$2:$Z$327,22, FALSE),0)</f>
        <v>1311201</v>
      </c>
      <c r="X133" s="18">
        <f>IFERROR(VLOOKUP($B133,'[9]SourceData (quarterly)'!$A$2:$Z$327,23, FALSE),0)</f>
        <v>2119079</v>
      </c>
      <c r="Y133" s="18">
        <f>IFERROR(VLOOKUP($B133,'[9]SourceData (quarterly)'!$A$2:$Z$327,24, FALSE),0)</f>
        <v>1190451</v>
      </c>
      <c r="Z133" s="18">
        <f>IFERROR(VLOOKUP($B133,'[9]SourceData (quarterly)'!$A$2:$Z$327,25, FALSE),0)</f>
        <v>1349006</v>
      </c>
      <c r="AA133" s="18">
        <f>IFERROR(VLOOKUP($B133,'[9]SourceData (quarterly)'!$A$2:$Z$327,26, FALSE),0)</f>
        <v>1247461</v>
      </c>
      <c r="AB133" s="18">
        <f>IFERROR(VLOOKUP($B133,'[9]SourceData (quarterly)'!$A$2:$AZ$327,27, FALSE),0)</f>
        <v>1340091</v>
      </c>
      <c r="AC133" s="18">
        <f>IFERROR(VLOOKUP($B133,'[9]SourceData (quarterly)'!$A$2:$AZ$327,28, FALSE),0)</f>
        <v>14659958</v>
      </c>
    </row>
    <row r="134" spans="1:29" x14ac:dyDescent="0.2">
      <c r="B134" s="17" t="s">
        <v>239</v>
      </c>
      <c r="C134" s="17" t="s">
        <v>240</v>
      </c>
      <c r="D134" s="18">
        <f>IFERROR(VLOOKUP($B134,'[9]SourceData (quarterly)'!$A$2:$Z$327,3, FALSE),0)</f>
        <v>17</v>
      </c>
      <c r="E134" s="18">
        <f>IFERROR(VLOOKUP($B134,'[9]SourceData (quarterly)'!$A$2:$Z$327,4, FALSE),0)</f>
        <v>31</v>
      </c>
      <c r="F134" s="18">
        <f>IFERROR(VLOOKUP($B134,'[9]SourceData (quarterly)'!$A$2:$Z$327,5, FALSE),0)</f>
        <v>45</v>
      </c>
      <c r="G134" s="18">
        <f>IFERROR(VLOOKUP($B134,'[9]SourceData (quarterly)'!$A$2:$Z$327,6, FALSE),0)</f>
        <v>33</v>
      </c>
      <c r="H134" s="18">
        <f>IFERROR(VLOOKUP($B134,'[9]SourceData (quarterly)'!$A$2:$Z$327,7, FALSE),0)</f>
        <v>49</v>
      </c>
      <c r="I134" s="18">
        <f>IFERROR(VLOOKUP($B134,'[9]SourceData (quarterly)'!$A$2:$Z$327,8, FALSE),0)</f>
        <v>29</v>
      </c>
      <c r="J134" s="18">
        <f>IFERROR(VLOOKUP($B134,'[9]SourceData (quarterly)'!$A$2:$Z$327,9, FALSE),0)</f>
        <v>51</v>
      </c>
      <c r="K134" s="18">
        <f>IFERROR(VLOOKUP($B134,'[9]SourceData (quarterly)'!$A$2:$Z$327,10, FALSE),0)</f>
        <v>38</v>
      </c>
      <c r="L134" s="18">
        <f>IFERROR(VLOOKUP($B134,'[9]SourceData (quarterly)'!$A$2:$Z$327,11, FALSE),0)</f>
        <v>57</v>
      </c>
      <c r="M134" s="18">
        <f>IFERROR(VLOOKUP($B134,'[9]SourceData (quarterly)'!$A$2:$Z$327,12, FALSE),0)</f>
        <v>35</v>
      </c>
      <c r="N134" s="18">
        <f>IFERROR(VLOOKUP($B134,'[9]SourceData (quarterly)'!$A$2:$Z$327,13, FALSE),0)</f>
        <v>51</v>
      </c>
      <c r="O134" s="18">
        <f>IFERROR(VLOOKUP($B134,'[9]SourceData (quarterly)'!$A$2:$Z$327,14, FALSE),0)</f>
        <v>40</v>
      </c>
      <c r="P134" s="18">
        <f>IFERROR(VLOOKUP($B134,'[9]SourceData (quarterly)'!$A$2:$Z$327,15, FALSE),0)</f>
        <v>476</v>
      </c>
      <c r="Q134" s="18">
        <f>IFERROR(VLOOKUP($B134,'[9]SourceData (quarterly)'!$A$2:$Z$327,16, FALSE),0)</f>
        <v>518235</v>
      </c>
      <c r="R134" s="18">
        <f>IFERROR(VLOOKUP($B134,'[9]SourceData (quarterly)'!$A$2:$Z$327,17, FALSE),0)</f>
        <v>968112</v>
      </c>
      <c r="S134" s="18">
        <f>IFERROR(VLOOKUP($B134,'[9]SourceData (quarterly)'!$A$2:$Z$327,18, FALSE),0)</f>
        <v>1312804</v>
      </c>
      <c r="T134" s="18">
        <f>IFERROR(VLOOKUP($B134,'[9]SourceData (quarterly)'!$A$2:$Z$327,19, FALSE),0)</f>
        <v>1137413</v>
      </c>
      <c r="U134" s="18">
        <f>IFERROR(VLOOKUP($B134,'[9]SourceData (quarterly)'!$A$2:$Z$327,20, FALSE),0)</f>
        <v>1663358</v>
      </c>
      <c r="V134" s="18">
        <f>IFERROR(VLOOKUP($B134,'[9]SourceData (quarterly)'!$A$2:$Z$327,21, FALSE),0)</f>
        <v>938384</v>
      </c>
      <c r="W134" s="18">
        <f>IFERROR(VLOOKUP($B134,'[9]SourceData (quarterly)'!$A$2:$Z$327,22, FALSE),0)</f>
        <v>1575251</v>
      </c>
      <c r="X134" s="18">
        <f>IFERROR(VLOOKUP($B134,'[9]SourceData (quarterly)'!$A$2:$Z$327,23, FALSE),0)</f>
        <v>1224169</v>
      </c>
      <c r="Y134" s="18">
        <f>IFERROR(VLOOKUP($B134,'[9]SourceData (quarterly)'!$A$2:$Z$327,24, FALSE),0)</f>
        <v>2012876</v>
      </c>
      <c r="Z134" s="18">
        <f>IFERROR(VLOOKUP($B134,'[9]SourceData (quarterly)'!$A$2:$Z$327,25, FALSE),0)</f>
        <v>1266496</v>
      </c>
      <c r="AA134" s="18">
        <f>IFERROR(VLOOKUP($B134,'[9]SourceData (quarterly)'!$A$2:$Z$327,26, FALSE),0)</f>
        <v>1771613</v>
      </c>
      <c r="AB134" s="18">
        <f>IFERROR(VLOOKUP($B134,'[9]SourceData (quarterly)'!$A$2:$AZ$327,27, FALSE),0)</f>
        <v>1353140</v>
      </c>
      <c r="AC134" s="18">
        <f>IFERROR(VLOOKUP($B134,'[9]SourceData (quarterly)'!$A$2:$AZ$327,28, FALSE),0)</f>
        <v>15741851</v>
      </c>
    </row>
    <row r="135" spans="1:29" x14ac:dyDescent="0.2">
      <c r="B135" s="17" t="s">
        <v>241</v>
      </c>
      <c r="C135" s="17" t="s">
        <v>242</v>
      </c>
      <c r="D135" s="18">
        <f>IFERROR(VLOOKUP($B135,'[9]SourceData (quarterly)'!$A$2:$Z$327,3, FALSE),0)</f>
        <v>4</v>
      </c>
      <c r="E135" s="18">
        <f>IFERROR(VLOOKUP($B135,'[9]SourceData (quarterly)'!$A$2:$Z$327,4, FALSE),0)</f>
        <v>13</v>
      </c>
      <c r="F135" s="18">
        <f>IFERROR(VLOOKUP($B135,'[9]SourceData (quarterly)'!$A$2:$Z$327,5, FALSE),0)</f>
        <v>31</v>
      </c>
      <c r="G135" s="18">
        <f>IFERROR(VLOOKUP($B135,'[9]SourceData (quarterly)'!$A$2:$Z$327,6, FALSE),0)</f>
        <v>21</v>
      </c>
      <c r="H135" s="18">
        <f>IFERROR(VLOOKUP($B135,'[9]SourceData (quarterly)'!$A$2:$Z$327,7, FALSE),0)</f>
        <v>42</v>
      </c>
      <c r="I135" s="18">
        <f>IFERROR(VLOOKUP($B135,'[9]SourceData (quarterly)'!$A$2:$Z$327,8, FALSE),0)</f>
        <v>24</v>
      </c>
      <c r="J135" s="18">
        <f>IFERROR(VLOOKUP($B135,'[9]SourceData (quarterly)'!$A$2:$Z$327,9, FALSE),0)</f>
        <v>18</v>
      </c>
      <c r="K135" s="18">
        <f>IFERROR(VLOOKUP($B135,'[9]SourceData (quarterly)'!$A$2:$Z$327,10, FALSE),0)</f>
        <v>12</v>
      </c>
      <c r="L135" s="18">
        <f>IFERROR(VLOOKUP($B135,'[9]SourceData (quarterly)'!$A$2:$Z$327,11, FALSE),0)</f>
        <v>19</v>
      </c>
      <c r="M135" s="18">
        <f>IFERROR(VLOOKUP($B135,'[9]SourceData (quarterly)'!$A$2:$Z$327,12, FALSE),0)</f>
        <v>21</v>
      </c>
      <c r="N135" s="18">
        <f>IFERROR(VLOOKUP($B135,'[9]SourceData (quarterly)'!$A$2:$Z$327,13, FALSE),0)</f>
        <v>35</v>
      </c>
      <c r="O135" s="18">
        <f>IFERROR(VLOOKUP($B135,'[9]SourceData (quarterly)'!$A$2:$Z$327,14, FALSE),0)</f>
        <v>35</v>
      </c>
      <c r="P135" s="18">
        <f>IFERROR(VLOOKUP($B135,'[9]SourceData (quarterly)'!$A$2:$Z$327,15, FALSE),0)</f>
        <v>275</v>
      </c>
      <c r="Q135" s="18">
        <f>IFERROR(VLOOKUP($B135,'[9]SourceData (quarterly)'!$A$2:$Z$327,16, FALSE),0)</f>
        <v>153150</v>
      </c>
      <c r="R135" s="18">
        <f>IFERROR(VLOOKUP($B135,'[9]SourceData (quarterly)'!$A$2:$Z$327,17, FALSE),0)</f>
        <v>549225</v>
      </c>
      <c r="S135" s="18">
        <f>IFERROR(VLOOKUP($B135,'[9]SourceData (quarterly)'!$A$2:$Z$327,18, FALSE),0)</f>
        <v>1274873</v>
      </c>
      <c r="T135" s="18">
        <f>IFERROR(VLOOKUP($B135,'[9]SourceData (quarterly)'!$A$2:$Z$327,19, FALSE),0)</f>
        <v>1033174</v>
      </c>
      <c r="U135" s="18">
        <f>IFERROR(VLOOKUP($B135,'[9]SourceData (quarterly)'!$A$2:$Z$327,20, FALSE),0)</f>
        <v>1703885</v>
      </c>
      <c r="V135" s="18">
        <f>IFERROR(VLOOKUP($B135,'[9]SourceData (quarterly)'!$A$2:$Z$327,21, FALSE),0)</f>
        <v>916939</v>
      </c>
      <c r="W135" s="18">
        <f>IFERROR(VLOOKUP($B135,'[9]SourceData (quarterly)'!$A$2:$Z$327,22, FALSE),0)</f>
        <v>1141520</v>
      </c>
      <c r="X135" s="18">
        <f>IFERROR(VLOOKUP($B135,'[9]SourceData (quarterly)'!$A$2:$Z$327,23, FALSE),0)</f>
        <v>575019</v>
      </c>
      <c r="Y135" s="18">
        <f>IFERROR(VLOOKUP($B135,'[9]SourceData (quarterly)'!$A$2:$Z$327,24, FALSE),0)</f>
        <v>986118</v>
      </c>
      <c r="Z135" s="18">
        <f>IFERROR(VLOOKUP($B135,'[9]SourceData (quarterly)'!$A$2:$Z$327,25, FALSE),0)</f>
        <v>986364</v>
      </c>
      <c r="AA135" s="18">
        <f>IFERROR(VLOOKUP($B135,'[9]SourceData (quarterly)'!$A$2:$Z$327,26, FALSE),0)</f>
        <v>1956660</v>
      </c>
      <c r="AB135" s="18">
        <f>IFERROR(VLOOKUP($B135,'[9]SourceData (quarterly)'!$A$2:$AZ$327,27, FALSE),0)</f>
        <v>1423110</v>
      </c>
      <c r="AC135" s="18">
        <f>IFERROR(VLOOKUP($B135,'[9]SourceData (quarterly)'!$A$2:$AZ$327,28, FALSE),0)</f>
        <v>12700037</v>
      </c>
    </row>
    <row r="136" spans="1:29" x14ac:dyDescent="0.2">
      <c r="B136" s="17" t="s">
        <v>243</v>
      </c>
      <c r="C136" s="17" t="s">
        <v>244</v>
      </c>
      <c r="D136" s="18">
        <f>IFERROR(VLOOKUP($B136,'[9]SourceData (quarterly)'!$A$2:$Z$327,3, FALSE),0)</f>
        <v>16</v>
      </c>
      <c r="E136" s="18">
        <f>IFERROR(VLOOKUP($B136,'[9]SourceData (quarterly)'!$A$2:$Z$327,4, FALSE),0)</f>
        <v>24</v>
      </c>
      <c r="F136" s="18">
        <f>IFERROR(VLOOKUP($B136,'[9]SourceData (quarterly)'!$A$2:$Z$327,5, FALSE),0)</f>
        <v>37</v>
      </c>
      <c r="G136" s="18">
        <f>IFERROR(VLOOKUP($B136,'[9]SourceData (quarterly)'!$A$2:$Z$327,6, FALSE),0)</f>
        <v>25</v>
      </c>
      <c r="H136" s="18">
        <f>IFERROR(VLOOKUP($B136,'[9]SourceData (quarterly)'!$A$2:$Z$327,7, FALSE),0)</f>
        <v>42</v>
      </c>
      <c r="I136" s="18">
        <f>IFERROR(VLOOKUP($B136,'[9]SourceData (quarterly)'!$A$2:$Z$327,8, FALSE),0)</f>
        <v>28</v>
      </c>
      <c r="J136" s="18">
        <f>IFERROR(VLOOKUP($B136,'[9]SourceData (quarterly)'!$A$2:$Z$327,9, FALSE),0)</f>
        <v>36</v>
      </c>
      <c r="K136" s="18">
        <f>IFERROR(VLOOKUP($B136,'[9]SourceData (quarterly)'!$A$2:$Z$327,10, FALSE),0)</f>
        <v>36</v>
      </c>
      <c r="L136" s="18">
        <f>IFERROR(VLOOKUP($B136,'[9]SourceData (quarterly)'!$A$2:$Z$327,11, FALSE),0)</f>
        <v>68</v>
      </c>
      <c r="M136" s="18">
        <f>IFERROR(VLOOKUP($B136,'[9]SourceData (quarterly)'!$A$2:$Z$327,12, FALSE),0)</f>
        <v>57</v>
      </c>
      <c r="N136" s="18">
        <f>IFERROR(VLOOKUP($B136,'[9]SourceData (quarterly)'!$A$2:$Z$327,13, FALSE),0)</f>
        <v>80</v>
      </c>
      <c r="O136" s="18">
        <f>IFERROR(VLOOKUP($B136,'[9]SourceData (quarterly)'!$A$2:$Z$327,14, FALSE),0)</f>
        <v>57</v>
      </c>
      <c r="P136" s="18">
        <f>IFERROR(VLOOKUP($B136,'[9]SourceData (quarterly)'!$A$2:$Z$327,15, FALSE),0)</f>
        <v>506</v>
      </c>
      <c r="Q136" s="18">
        <f>IFERROR(VLOOKUP($B136,'[9]SourceData (quarterly)'!$A$2:$Z$327,16, FALSE),0)</f>
        <v>523956</v>
      </c>
      <c r="R136" s="18">
        <f>IFERROR(VLOOKUP($B136,'[9]SourceData (quarterly)'!$A$2:$Z$327,17, FALSE),0)</f>
        <v>774149</v>
      </c>
      <c r="S136" s="18">
        <f>IFERROR(VLOOKUP($B136,'[9]SourceData (quarterly)'!$A$2:$Z$327,18, FALSE),0)</f>
        <v>1418232</v>
      </c>
      <c r="T136" s="18">
        <f>IFERROR(VLOOKUP($B136,'[9]SourceData (quarterly)'!$A$2:$Z$327,19, FALSE),0)</f>
        <v>851064</v>
      </c>
      <c r="U136" s="18">
        <f>IFERROR(VLOOKUP($B136,'[9]SourceData (quarterly)'!$A$2:$Z$327,20, FALSE),0)</f>
        <v>1431119</v>
      </c>
      <c r="V136" s="18">
        <f>IFERROR(VLOOKUP($B136,'[9]SourceData (quarterly)'!$A$2:$Z$327,21, FALSE),0)</f>
        <v>1004264</v>
      </c>
      <c r="W136" s="18">
        <f>IFERROR(VLOOKUP($B136,'[9]SourceData (quarterly)'!$A$2:$Z$327,22, FALSE),0)</f>
        <v>1110312</v>
      </c>
      <c r="X136" s="18">
        <f>IFERROR(VLOOKUP($B136,'[9]SourceData (quarterly)'!$A$2:$Z$327,23, FALSE),0)</f>
        <v>1101176</v>
      </c>
      <c r="Y136" s="18">
        <f>IFERROR(VLOOKUP($B136,'[9]SourceData (quarterly)'!$A$2:$Z$327,24, FALSE),0)</f>
        <v>2128704</v>
      </c>
      <c r="Z136" s="18">
        <f>IFERROR(VLOOKUP($B136,'[9]SourceData (quarterly)'!$A$2:$Z$327,25, FALSE),0)</f>
        <v>1759652</v>
      </c>
      <c r="AA136" s="18">
        <f>IFERROR(VLOOKUP($B136,'[9]SourceData (quarterly)'!$A$2:$Z$327,26, FALSE),0)</f>
        <v>2821414</v>
      </c>
      <c r="AB136" s="18">
        <f>IFERROR(VLOOKUP($B136,'[9]SourceData (quarterly)'!$A$2:$AZ$327,27, FALSE),0)</f>
        <v>1707251</v>
      </c>
      <c r="AC136" s="18">
        <f>IFERROR(VLOOKUP($B136,'[9]SourceData (quarterly)'!$A$2:$AZ$327,28, FALSE),0)</f>
        <v>16631293</v>
      </c>
    </row>
    <row r="137" spans="1:29" x14ac:dyDescent="0.2">
      <c r="B137" s="17" t="s">
        <v>245</v>
      </c>
      <c r="C137" s="17" t="s">
        <v>246</v>
      </c>
      <c r="D137" s="18">
        <f>IFERROR(VLOOKUP($B137,'[9]SourceData (quarterly)'!$A$2:$Z$327,3, FALSE),0)</f>
        <v>13</v>
      </c>
      <c r="E137" s="18">
        <f>IFERROR(VLOOKUP($B137,'[9]SourceData (quarterly)'!$A$2:$Z$327,4, FALSE),0)</f>
        <v>30</v>
      </c>
      <c r="F137" s="18">
        <f>IFERROR(VLOOKUP($B137,'[9]SourceData (quarterly)'!$A$2:$Z$327,5, FALSE),0)</f>
        <v>56</v>
      </c>
      <c r="G137" s="18">
        <f>IFERROR(VLOOKUP($B137,'[9]SourceData (quarterly)'!$A$2:$Z$327,6, FALSE),0)</f>
        <v>50</v>
      </c>
      <c r="H137" s="18">
        <f>IFERROR(VLOOKUP($B137,'[9]SourceData (quarterly)'!$A$2:$Z$327,7, FALSE),0)</f>
        <v>38</v>
      </c>
      <c r="I137" s="18">
        <f>IFERROR(VLOOKUP($B137,'[9]SourceData (quarterly)'!$A$2:$Z$327,8, FALSE),0)</f>
        <v>49</v>
      </c>
      <c r="J137" s="18">
        <f>IFERROR(VLOOKUP($B137,'[9]SourceData (quarterly)'!$A$2:$Z$327,9, FALSE),0)</f>
        <v>59</v>
      </c>
      <c r="K137" s="18">
        <f>IFERROR(VLOOKUP($B137,'[9]SourceData (quarterly)'!$A$2:$Z$327,10, FALSE),0)</f>
        <v>43</v>
      </c>
      <c r="L137" s="18">
        <f>IFERROR(VLOOKUP($B137,'[9]SourceData (quarterly)'!$A$2:$Z$327,11, FALSE),0)</f>
        <v>46</v>
      </c>
      <c r="M137" s="18">
        <f>IFERROR(VLOOKUP($B137,'[9]SourceData (quarterly)'!$A$2:$Z$327,12, FALSE),0)</f>
        <v>51</v>
      </c>
      <c r="N137" s="18">
        <f>IFERROR(VLOOKUP($B137,'[9]SourceData (quarterly)'!$A$2:$Z$327,13, FALSE),0)</f>
        <v>48</v>
      </c>
      <c r="O137" s="18">
        <f>IFERROR(VLOOKUP($B137,'[9]SourceData (quarterly)'!$A$2:$Z$327,14, FALSE),0)</f>
        <v>47</v>
      </c>
      <c r="P137" s="18">
        <f>IFERROR(VLOOKUP($B137,'[9]SourceData (quarterly)'!$A$2:$Z$327,15, FALSE),0)</f>
        <v>530</v>
      </c>
      <c r="Q137" s="18">
        <f>IFERROR(VLOOKUP($B137,'[9]SourceData (quarterly)'!$A$2:$Z$327,16, FALSE),0)</f>
        <v>351696</v>
      </c>
      <c r="R137" s="18">
        <f>IFERROR(VLOOKUP($B137,'[9]SourceData (quarterly)'!$A$2:$Z$327,17, FALSE),0)</f>
        <v>897574</v>
      </c>
      <c r="S137" s="18">
        <f>IFERROR(VLOOKUP($B137,'[9]SourceData (quarterly)'!$A$2:$Z$327,18, FALSE),0)</f>
        <v>1635252</v>
      </c>
      <c r="T137" s="18">
        <f>IFERROR(VLOOKUP($B137,'[9]SourceData (quarterly)'!$A$2:$Z$327,19, FALSE),0)</f>
        <v>1358270</v>
      </c>
      <c r="U137" s="18">
        <f>IFERROR(VLOOKUP($B137,'[9]SourceData (quarterly)'!$A$2:$Z$327,20, FALSE),0)</f>
        <v>1067870</v>
      </c>
      <c r="V137" s="18">
        <f>IFERROR(VLOOKUP($B137,'[9]SourceData (quarterly)'!$A$2:$Z$327,21, FALSE),0)</f>
        <v>1534213</v>
      </c>
      <c r="W137" s="18">
        <f>IFERROR(VLOOKUP($B137,'[9]SourceData (quarterly)'!$A$2:$Z$327,22, FALSE),0)</f>
        <v>1759940</v>
      </c>
      <c r="X137" s="18">
        <f>IFERROR(VLOOKUP($B137,'[9]SourceData (quarterly)'!$A$2:$Z$327,23, FALSE),0)</f>
        <v>1163728</v>
      </c>
      <c r="Y137" s="18">
        <f>IFERROR(VLOOKUP($B137,'[9]SourceData (quarterly)'!$A$2:$Z$327,24, FALSE),0)</f>
        <v>1428792</v>
      </c>
      <c r="Z137" s="18">
        <f>IFERROR(VLOOKUP($B137,'[9]SourceData (quarterly)'!$A$2:$Z$327,25, FALSE),0)</f>
        <v>1676328</v>
      </c>
      <c r="AA137" s="18">
        <f>IFERROR(VLOOKUP($B137,'[9]SourceData (quarterly)'!$A$2:$Z$327,26, FALSE),0)</f>
        <v>1680235</v>
      </c>
      <c r="AB137" s="18">
        <f>IFERROR(VLOOKUP($B137,'[9]SourceData (quarterly)'!$A$2:$AZ$327,27, FALSE),0)</f>
        <v>1562701</v>
      </c>
      <c r="AC137" s="18">
        <f>IFERROR(VLOOKUP($B137,'[9]SourceData (quarterly)'!$A$2:$AZ$327,28, FALSE),0)</f>
        <v>16116599</v>
      </c>
    </row>
    <row r="138" spans="1:29" x14ac:dyDescent="0.2">
      <c r="B138" s="41" t="s">
        <v>117</v>
      </c>
      <c r="C138" s="41" t="s">
        <v>118</v>
      </c>
      <c r="D138" s="18">
        <f>IFERROR(VLOOKUP($B138,'[9]SourceData (quarterly)'!$A$2:$Z$327,3, FALSE),0)</f>
        <v>24</v>
      </c>
      <c r="E138" s="18">
        <f>IFERROR(VLOOKUP($B138,'[9]SourceData (quarterly)'!$A$2:$Z$327,4, FALSE),0)</f>
        <v>53</v>
      </c>
      <c r="F138" s="18">
        <f>IFERROR(VLOOKUP($B138,'[9]SourceData (quarterly)'!$A$2:$Z$327,5, FALSE),0)</f>
        <v>87</v>
      </c>
      <c r="G138" s="18">
        <f>IFERROR(VLOOKUP($B138,'[9]SourceData (quarterly)'!$A$2:$Z$327,6, FALSE),0)</f>
        <v>82</v>
      </c>
      <c r="H138" s="18">
        <f>IFERROR(VLOOKUP($B138,'[9]SourceData (quarterly)'!$A$2:$Z$327,7, FALSE),0)</f>
        <v>84</v>
      </c>
      <c r="I138" s="18">
        <f>IFERROR(VLOOKUP($B138,'[9]SourceData (quarterly)'!$A$2:$Z$327,8, FALSE),0)</f>
        <v>65</v>
      </c>
      <c r="J138" s="18">
        <f>IFERROR(VLOOKUP($B138,'[9]SourceData (quarterly)'!$A$2:$Z$327,9, FALSE),0)</f>
        <v>52</v>
      </c>
      <c r="K138" s="18">
        <f>IFERROR(VLOOKUP($B138,'[9]SourceData (quarterly)'!$A$2:$Z$327,10, FALSE),0)</f>
        <v>50</v>
      </c>
      <c r="L138" s="18">
        <f>IFERROR(VLOOKUP($B138,'[9]SourceData (quarterly)'!$A$2:$Z$327,11, FALSE),0)</f>
        <v>106</v>
      </c>
      <c r="M138" s="18">
        <f>IFERROR(VLOOKUP($B138,'[9]SourceData (quarterly)'!$A$2:$Z$327,12, FALSE),0)</f>
        <v>60</v>
      </c>
      <c r="N138" s="18">
        <f>IFERROR(VLOOKUP($B138,'[9]SourceData (quarterly)'!$A$2:$Z$327,13, FALSE),0)</f>
        <v>67</v>
      </c>
      <c r="O138" s="18">
        <f>IFERROR(VLOOKUP($B138,'[9]SourceData (quarterly)'!$A$2:$Z$327,14, FALSE),0)</f>
        <v>43</v>
      </c>
      <c r="P138" s="18">
        <f>IFERROR(VLOOKUP($B138,'[9]SourceData (quarterly)'!$A$2:$Z$327,15, FALSE),0)</f>
        <v>773</v>
      </c>
      <c r="Q138" s="18">
        <f>IFERROR(VLOOKUP($B138,'[9]SourceData (quarterly)'!$A$2:$Z$327,16, FALSE),0)</f>
        <v>633525</v>
      </c>
      <c r="R138" s="18">
        <f>IFERROR(VLOOKUP($B138,'[9]SourceData (quarterly)'!$A$2:$Z$327,17, FALSE),0)</f>
        <v>1462452</v>
      </c>
      <c r="S138" s="18">
        <f>IFERROR(VLOOKUP($B138,'[9]SourceData (quarterly)'!$A$2:$Z$327,18, FALSE),0)</f>
        <v>2182329</v>
      </c>
      <c r="T138" s="18">
        <f>IFERROR(VLOOKUP($B138,'[9]SourceData (quarterly)'!$A$2:$Z$327,19, FALSE),0)</f>
        <v>2091488</v>
      </c>
      <c r="U138" s="18">
        <f>IFERROR(VLOOKUP($B138,'[9]SourceData (quarterly)'!$A$2:$Z$327,20, FALSE),0)</f>
        <v>2452411</v>
      </c>
      <c r="V138" s="18">
        <f>IFERROR(VLOOKUP($B138,'[9]SourceData (quarterly)'!$A$2:$Z$327,21, FALSE),0)</f>
        <v>1771742</v>
      </c>
      <c r="W138" s="18">
        <f>IFERROR(VLOOKUP($B138,'[9]SourceData (quarterly)'!$A$2:$Z$327,22, FALSE),0)</f>
        <v>1437568</v>
      </c>
      <c r="X138" s="18">
        <f>IFERROR(VLOOKUP($B138,'[9]SourceData (quarterly)'!$A$2:$Z$327,23, FALSE),0)</f>
        <v>1405235</v>
      </c>
      <c r="Y138" s="18">
        <f>IFERROR(VLOOKUP($B138,'[9]SourceData (quarterly)'!$A$2:$Z$327,24, FALSE),0)</f>
        <v>3251724</v>
      </c>
      <c r="Z138" s="18">
        <f>IFERROR(VLOOKUP($B138,'[9]SourceData (quarterly)'!$A$2:$Z$327,25, FALSE),0)</f>
        <v>1856726</v>
      </c>
      <c r="AA138" s="18">
        <f>IFERROR(VLOOKUP($B138,'[9]SourceData (quarterly)'!$A$2:$Z$327,26, FALSE),0)</f>
        <v>2382127</v>
      </c>
      <c r="AB138" s="18">
        <f>IFERROR(VLOOKUP($B138,'[9]SourceData (quarterly)'!$A$2:$AZ$327,27, FALSE),0)</f>
        <v>1581365</v>
      </c>
      <c r="AC138" s="18">
        <f>IFERROR(VLOOKUP($B138,'[9]SourceData (quarterly)'!$A$2:$AZ$327,28, FALSE),0)</f>
        <v>22508692</v>
      </c>
    </row>
    <row r="139" spans="1:29" x14ac:dyDescent="0.2">
      <c r="B139" s="41" t="s">
        <v>119</v>
      </c>
      <c r="C139" s="41" t="s">
        <v>120</v>
      </c>
      <c r="D139" s="18">
        <f>IFERROR(VLOOKUP($B139,'[9]SourceData (quarterly)'!$A$2:$Z$327,3, FALSE),0)</f>
        <v>2</v>
      </c>
      <c r="E139" s="18">
        <f>IFERROR(VLOOKUP($B139,'[9]SourceData (quarterly)'!$A$2:$Z$327,4, FALSE),0)</f>
        <v>1</v>
      </c>
      <c r="F139" s="18">
        <f>IFERROR(VLOOKUP($B139,'[9]SourceData (quarterly)'!$A$2:$Z$327,5, FALSE),0)</f>
        <v>24</v>
      </c>
      <c r="G139" s="18">
        <f>IFERROR(VLOOKUP($B139,'[9]SourceData (quarterly)'!$A$2:$Z$327,6, FALSE),0)</f>
        <v>6</v>
      </c>
      <c r="H139" s="18">
        <f>IFERROR(VLOOKUP($B139,'[9]SourceData (quarterly)'!$A$2:$Z$327,7, FALSE),0)</f>
        <v>26</v>
      </c>
      <c r="I139" s="18">
        <f>IFERROR(VLOOKUP($B139,'[9]SourceData (quarterly)'!$A$2:$Z$327,8, FALSE),0)</f>
        <v>7</v>
      </c>
      <c r="J139" s="18">
        <f>IFERROR(VLOOKUP($B139,'[9]SourceData (quarterly)'!$A$2:$Z$327,9, FALSE),0)</f>
        <v>23</v>
      </c>
      <c r="K139" s="18">
        <f>IFERROR(VLOOKUP($B139,'[9]SourceData (quarterly)'!$A$2:$Z$327,10, FALSE),0)</f>
        <v>5</v>
      </c>
      <c r="L139" s="18">
        <f>IFERROR(VLOOKUP($B139,'[9]SourceData (quarterly)'!$A$2:$Z$327,11, FALSE),0)</f>
        <v>13</v>
      </c>
      <c r="M139" s="18">
        <f>IFERROR(VLOOKUP($B139,'[9]SourceData (quarterly)'!$A$2:$Z$327,12, FALSE),0)</f>
        <v>5</v>
      </c>
      <c r="N139" s="18">
        <f>IFERROR(VLOOKUP($B139,'[9]SourceData (quarterly)'!$A$2:$Z$327,13, FALSE),0)</f>
        <v>15</v>
      </c>
      <c r="O139" s="18">
        <f>IFERROR(VLOOKUP($B139,'[9]SourceData (quarterly)'!$A$2:$Z$327,14, FALSE),0)</f>
        <v>8</v>
      </c>
      <c r="P139" s="18">
        <f>IFERROR(VLOOKUP($B139,'[9]SourceData (quarterly)'!$A$2:$Z$327,15, FALSE),0)</f>
        <v>135</v>
      </c>
      <c r="Q139" s="18">
        <f>IFERROR(VLOOKUP($B139,'[9]SourceData (quarterly)'!$A$2:$Z$327,16, FALSE),0)</f>
        <v>57990</v>
      </c>
      <c r="R139" s="18">
        <f>IFERROR(VLOOKUP($B139,'[9]SourceData (quarterly)'!$A$2:$Z$327,17, FALSE),0)</f>
        <v>31390</v>
      </c>
      <c r="S139" s="18">
        <f>IFERROR(VLOOKUP($B139,'[9]SourceData (quarterly)'!$A$2:$Z$327,18, FALSE),0)</f>
        <v>914261</v>
      </c>
      <c r="T139" s="18">
        <f>IFERROR(VLOOKUP($B139,'[9]SourceData (quarterly)'!$A$2:$Z$327,19, FALSE),0)</f>
        <v>279660</v>
      </c>
      <c r="U139" s="18">
        <f>IFERROR(VLOOKUP($B139,'[9]SourceData (quarterly)'!$A$2:$Z$327,20, FALSE),0)</f>
        <v>969856</v>
      </c>
      <c r="V139" s="18">
        <f>IFERROR(VLOOKUP($B139,'[9]SourceData (quarterly)'!$A$2:$Z$327,21, FALSE),0)</f>
        <v>282976</v>
      </c>
      <c r="W139" s="18">
        <f>IFERROR(VLOOKUP($B139,'[9]SourceData (quarterly)'!$A$2:$Z$327,22, FALSE),0)</f>
        <v>827640</v>
      </c>
      <c r="X139" s="18">
        <f>IFERROR(VLOOKUP($B139,'[9]SourceData (quarterly)'!$A$2:$Z$327,23, FALSE),0)</f>
        <v>196359</v>
      </c>
      <c r="Y139" s="18">
        <f>IFERROR(VLOOKUP($B139,'[9]SourceData (quarterly)'!$A$2:$Z$327,24, FALSE),0)</f>
        <v>591778</v>
      </c>
      <c r="Z139" s="18">
        <f>IFERROR(VLOOKUP($B139,'[9]SourceData (quarterly)'!$A$2:$Z$327,25, FALSE),0)</f>
        <v>286596</v>
      </c>
      <c r="AA139" s="18">
        <f>IFERROR(VLOOKUP($B139,'[9]SourceData (quarterly)'!$A$2:$Z$327,26, FALSE),0)</f>
        <v>647988</v>
      </c>
      <c r="AB139" s="18">
        <f>IFERROR(VLOOKUP($B139,'[9]SourceData (quarterly)'!$A$2:$AZ$327,27, FALSE),0)</f>
        <v>393993</v>
      </c>
      <c r="AC139" s="18">
        <f>IFERROR(VLOOKUP($B139,'[9]SourceData (quarterly)'!$A$2:$AZ$327,28, FALSE),0)</f>
        <v>5480487</v>
      </c>
    </row>
    <row r="140" spans="1:29" x14ac:dyDescent="0.2">
      <c r="B140" s="41" t="s">
        <v>121</v>
      </c>
      <c r="C140" s="41" t="s">
        <v>122</v>
      </c>
      <c r="D140" s="18">
        <f>IFERROR(VLOOKUP($B140,'[9]SourceData (quarterly)'!$A$2:$Z$327,3, FALSE),0)</f>
        <v>2</v>
      </c>
      <c r="E140" s="18">
        <f>IFERROR(VLOOKUP($B140,'[9]SourceData (quarterly)'!$A$2:$Z$327,4, FALSE),0)</f>
        <v>15</v>
      </c>
      <c r="F140" s="18">
        <f>IFERROR(VLOOKUP($B140,'[9]SourceData (quarterly)'!$A$2:$Z$327,5, FALSE),0)</f>
        <v>25</v>
      </c>
      <c r="G140" s="18">
        <f>IFERROR(VLOOKUP($B140,'[9]SourceData (quarterly)'!$A$2:$Z$327,6, FALSE),0)</f>
        <v>17</v>
      </c>
      <c r="H140" s="18">
        <f>IFERROR(VLOOKUP($B140,'[9]SourceData (quarterly)'!$A$2:$Z$327,7, FALSE),0)</f>
        <v>23</v>
      </c>
      <c r="I140" s="18">
        <f>IFERROR(VLOOKUP($B140,'[9]SourceData (quarterly)'!$A$2:$Z$327,8, FALSE),0)</f>
        <v>16</v>
      </c>
      <c r="J140" s="18">
        <f>IFERROR(VLOOKUP($B140,'[9]SourceData (quarterly)'!$A$2:$Z$327,9, FALSE),0)</f>
        <v>14</v>
      </c>
      <c r="K140" s="18">
        <f>IFERROR(VLOOKUP($B140,'[9]SourceData (quarterly)'!$A$2:$Z$327,10, FALSE),0)</f>
        <v>10</v>
      </c>
      <c r="L140" s="18">
        <f>IFERROR(VLOOKUP($B140,'[9]SourceData (quarterly)'!$A$2:$Z$327,11, FALSE),0)</f>
        <v>19</v>
      </c>
      <c r="M140" s="18">
        <f>IFERROR(VLOOKUP($B140,'[9]SourceData (quarterly)'!$A$2:$Z$327,12, FALSE),0)</f>
        <v>18</v>
      </c>
      <c r="N140" s="18">
        <f>IFERROR(VLOOKUP($B140,'[9]SourceData (quarterly)'!$A$2:$Z$327,13, FALSE),0)</f>
        <v>22</v>
      </c>
      <c r="O140" s="18">
        <f>IFERROR(VLOOKUP($B140,'[9]SourceData (quarterly)'!$A$2:$Z$327,14, FALSE),0)</f>
        <v>15</v>
      </c>
      <c r="P140" s="18">
        <f>IFERROR(VLOOKUP($B140,'[9]SourceData (quarterly)'!$A$2:$Z$327,15, FALSE),0)</f>
        <v>196</v>
      </c>
      <c r="Q140" s="18">
        <f>IFERROR(VLOOKUP($B140,'[9]SourceData (quarterly)'!$A$2:$Z$327,16, FALSE),0)</f>
        <v>65998</v>
      </c>
      <c r="R140" s="18">
        <f>IFERROR(VLOOKUP($B140,'[9]SourceData (quarterly)'!$A$2:$Z$327,17, FALSE),0)</f>
        <v>554752</v>
      </c>
      <c r="S140" s="18">
        <f>IFERROR(VLOOKUP($B140,'[9]SourceData (quarterly)'!$A$2:$Z$327,18, FALSE),0)</f>
        <v>855056</v>
      </c>
      <c r="T140" s="18">
        <f>IFERROR(VLOOKUP($B140,'[9]SourceData (quarterly)'!$A$2:$Z$327,19, FALSE),0)</f>
        <v>668852</v>
      </c>
      <c r="U140" s="18">
        <f>IFERROR(VLOOKUP($B140,'[9]SourceData (quarterly)'!$A$2:$Z$327,20, FALSE),0)</f>
        <v>1027685</v>
      </c>
      <c r="V140" s="18">
        <f>IFERROR(VLOOKUP($B140,'[9]SourceData (quarterly)'!$A$2:$Z$327,21, FALSE),0)</f>
        <v>705566</v>
      </c>
      <c r="W140" s="18">
        <f>IFERROR(VLOOKUP($B140,'[9]SourceData (quarterly)'!$A$2:$Z$327,22, FALSE),0)</f>
        <v>534988</v>
      </c>
      <c r="X140" s="18">
        <f>IFERROR(VLOOKUP($B140,'[9]SourceData (quarterly)'!$A$2:$Z$327,23, FALSE),0)</f>
        <v>392825</v>
      </c>
      <c r="Y140" s="18">
        <f>IFERROR(VLOOKUP($B140,'[9]SourceData (quarterly)'!$A$2:$Z$327,24, FALSE),0)</f>
        <v>803786</v>
      </c>
      <c r="Z140" s="18">
        <f>IFERROR(VLOOKUP($B140,'[9]SourceData (quarterly)'!$A$2:$Z$327,25, FALSE),0)</f>
        <v>735367</v>
      </c>
      <c r="AA140" s="18">
        <f>IFERROR(VLOOKUP($B140,'[9]SourceData (quarterly)'!$A$2:$Z$327,26, FALSE),0)</f>
        <v>983131</v>
      </c>
      <c r="AB140" s="18">
        <f>IFERROR(VLOOKUP($B140,'[9]SourceData (quarterly)'!$A$2:$AZ$327,27, FALSE),0)</f>
        <v>711978</v>
      </c>
      <c r="AC140" s="18">
        <f>IFERROR(VLOOKUP($B140,'[9]SourceData (quarterly)'!$A$2:$AZ$327,28, FALSE),0)</f>
        <v>8039984</v>
      </c>
    </row>
    <row r="141" spans="1:29" x14ac:dyDescent="0.2">
      <c r="B141" s="41" t="s">
        <v>123</v>
      </c>
      <c r="C141" s="41" t="s">
        <v>124</v>
      </c>
      <c r="D141" s="18">
        <f>IFERROR(VLOOKUP($B141,'[9]SourceData (quarterly)'!$A$2:$Z$327,3, FALSE),0)</f>
        <v>36</v>
      </c>
      <c r="E141" s="18">
        <f>IFERROR(VLOOKUP($B141,'[9]SourceData (quarterly)'!$A$2:$Z$327,4, FALSE),0)</f>
        <v>75</v>
      </c>
      <c r="F141" s="18">
        <f>IFERROR(VLOOKUP($B141,'[9]SourceData (quarterly)'!$A$2:$Z$327,5, FALSE),0)</f>
        <v>140</v>
      </c>
      <c r="G141" s="18">
        <f>IFERROR(VLOOKUP($B141,'[9]SourceData (quarterly)'!$A$2:$Z$327,6, FALSE),0)</f>
        <v>82</v>
      </c>
      <c r="H141" s="18">
        <f>IFERROR(VLOOKUP($B141,'[9]SourceData (quarterly)'!$A$2:$Z$327,7, FALSE),0)</f>
        <v>157</v>
      </c>
      <c r="I141" s="18">
        <f>IFERROR(VLOOKUP($B141,'[9]SourceData (quarterly)'!$A$2:$Z$327,8, FALSE),0)</f>
        <v>72</v>
      </c>
      <c r="J141" s="18">
        <f>IFERROR(VLOOKUP($B141,'[9]SourceData (quarterly)'!$A$2:$Z$327,9, FALSE),0)</f>
        <v>129</v>
      </c>
      <c r="K141" s="18">
        <f>IFERROR(VLOOKUP($B141,'[9]SourceData (quarterly)'!$A$2:$Z$327,10, FALSE),0)</f>
        <v>71</v>
      </c>
      <c r="L141" s="18">
        <f>IFERROR(VLOOKUP($B141,'[9]SourceData (quarterly)'!$A$2:$Z$327,11, FALSE),0)</f>
        <v>150</v>
      </c>
      <c r="M141" s="18">
        <f>IFERROR(VLOOKUP($B141,'[9]SourceData (quarterly)'!$A$2:$Z$327,12, FALSE),0)</f>
        <v>87</v>
      </c>
      <c r="N141" s="18">
        <f>IFERROR(VLOOKUP($B141,'[9]SourceData (quarterly)'!$A$2:$Z$327,13, FALSE),0)</f>
        <v>147</v>
      </c>
      <c r="O141" s="18">
        <f>IFERROR(VLOOKUP($B141,'[9]SourceData (quarterly)'!$A$2:$Z$327,14, FALSE),0)</f>
        <v>89</v>
      </c>
      <c r="P141" s="18">
        <f>IFERROR(VLOOKUP($B141,'[9]SourceData (quarterly)'!$A$2:$Z$327,15, FALSE),0)</f>
        <v>1235</v>
      </c>
      <c r="Q141" s="18">
        <f>IFERROR(VLOOKUP($B141,'[9]SourceData (quarterly)'!$A$2:$Z$327,16, FALSE),0)</f>
        <v>1238693</v>
      </c>
      <c r="R141" s="18">
        <f>IFERROR(VLOOKUP($B141,'[9]SourceData (quarterly)'!$A$2:$Z$327,17, FALSE),0)</f>
        <v>2662002</v>
      </c>
      <c r="S141" s="18">
        <f>IFERROR(VLOOKUP($B141,'[9]SourceData (quarterly)'!$A$2:$Z$327,18, FALSE),0)</f>
        <v>5670612</v>
      </c>
      <c r="T141" s="18">
        <f>IFERROR(VLOOKUP($B141,'[9]SourceData (quarterly)'!$A$2:$Z$327,19, FALSE),0)</f>
        <v>3311082</v>
      </c>
      <c r="U141" s="18">
        <f>IFERROR(VLOOKUP($B141,'[9]SourceData (quarterly)'!$A$2:$Z$327,20, FALSE),0)</f>
        <v>5971013</v>
      </c>
      <c r="V141" s="18">
        <f>IFERROR(VLOOKUP($B141,'[9]SourceData (quarterly)'!$A$2:$Z$327,21, FALSE),0)</f>
        <v>2977044</v>
      </c>
      <c r="W141" s="18">
        <f>IFERROR(VLOOKUP($B141,'[9]SourceData (quarterly)'!$A$2:$Z$327,22, FALSE),0)</f>
        <v>5370100</v>
      </c>
      <c r="X141" s="18">
        <f>IFERROR(VLOOKUP($B141,'[9]SourceData (quarterly)'!$A$2:$Z$327,23, FALSE),0)</f>
        <v>3021855</v>
      </c>
      <c r="Y141" s="18">
        <f>IFERROR(VLOOKUP($B141,'[9]SourceData (quarterly)'!$A$2:$Z$327,24, FALSE),0)</f>
        <v>5868944</v>
      </c>
      <c r="Z141" s="18">
        <f>IFERROR(VLOOKUP($B141,'[9]SourceData (quarterly)'!$A$2:$Z$327,25, FALSE),0)</f>
        <v>3680976</v>
      </c>
      <c r="AA141" s="18">
        <f>IFERROR(VLOOKUP($B141,'[9]SourceData (quarterly)'!$A$2:$Z$327,26, FALSE),0)</f>
        <v>6711287</v>
      </c>
      <c r="AB141" s="18">
        <f>IFERROR(VLOOKUP($B141,'[9]SourceData (quarterly)'!$A$2:$AZ$327,27, FALSE),0)</f>
        <v>4241945</v>
      </c>
      <c r="AC141" s="18">
        <f>IFERROR(VLOOKUP($B141,'[9]SourceData (quarterly)'!$A$2:$AZ$327,28, FALSE),0)</f>
        <v>50725553</v>
      </c>
    </row>
    <row r="142" spans="1:29" x14ac:dyDescent="0.2">
      <c r="B142" s="41" t="s">
        <v>125</v>
      </c>
      <c r="C142" s="41" t="s">
        <v>126</v>
      </c>
      <c r="D142" s="18">
        <f>IFERROR(VLOOKUP($B142,'[9]SourceData (quarterly)'!$A$2:$Z$327,3, FALSE),0)</f>
        <v>15</v>
      </c>
      <c r="E142" s="18">
        <f>IFERROR(VLOOKUP($B142,'[9]SourceData (quarterly)'!$A$2:$Z$327,4, FALSE),0)</f>
        <v>27</v>
      </c>
      <c r="F142" s="18">
        <f>IFERROR(VLOOKUP($B142,'[9]SourceData (quarterly)'!$A$2:$Z$327,5, FALSE),0)</f>
        <v>77</v>
      </c>
      <c r="G142" s="18">
        <f>IFERROR(VLOOKUP($B142,'[9]SourceData (quarterly)'!$A$2:$Z$327,6, FALSE),0)</f>
        <v>56</v>
      </c>
      <c r="H142" s="18">
        <f>IFERROR(VLOOKUP($B142,'[9]SourceData (quarterly)'!$A$2:$Z$327,7, FALSE),0)</f>
        <v>81</v>
      </c>
      <c r="I142" s="18">
        <f>IFERROR(VLOOKUP($B142,'[9]SourceData (quarterly)'!$A$2:$Z$327,8, FALSE),0)</f>
        <v>61</v>
      </c>
      <c r="J142" s="18">
        <f>IFERROR(VLOOKUP($B142,'[9]SourceData (quarterly)'!$A$2:$Z$327,9, FALSE),0)</f>
        <v>80</v>
      </c>
      <c r="K142" s="18">
        <f>IFERROR(VLOOKUP($B142,'[9]SourceData (quarterly)'!$A$2:$Z$327,10, FALSE),0)</f>
        <v>75</v>
      </c>
      <c r="L142" s="18">
        <f>IFERROR(VLOOKUP($B142,'[9]SourceData (quarterly)'!$A$2:$Z$327,11, FALSE),0)</f>
        <v>125</v>
      </c>
      <c r="M142" s="18">
        <f>IFERROR(VLOOKUP($B142,'[9]SourceData (quarterly)'!$A$2:$Z$327,12, FALSE),0)</f>
        <v>132</v>
      </c>
      <c r="N142" s="18">
        <f>IFERROR(VLOOKUP($B142,'[9]SourceData (quarterly)'!$A$2:$Z$327,13, FALSE),0)</f>
        <v>139</v>
      </c>
      <c r="O142" s="18">
        <f>IFERROR(VLOOKUP($B142,'[9]SourceData (quarterly)'!$A$2:$Z$327,14, FALSE),0)</f>
        <v>132</v>
      </c>
      <c r="P142" s="18">
        <f>IFERROR(VLOOKUP($B142,'[9]SourceData (quarterly)'!$A$2:$Z$327,15, FALSE),0)</f>
        <v>1000</v>
      </c>
      <c r="Q142" s="18">
        <f>IFERROR(VLOOKUP($B142,'[9]SourceData (quarterly)'!$A$2:$Z$327,16, FALSE),0)</f>
        <v>391340</v>
      </c>
      <c r="R142" s="18">
        <f>IFERROR(VLOOKUP($B142,'[9]SourceData (quarterly)'!$A$2:$Z$327,17, FALSE),0)</f>
        <v>805166</v>
      </c>
      <c r="S142" s="18">
        <f>IFERROR(VLOOKUP($B142,'[9]SourceData (quarterly)'!$A$2:$Z$327,18, FALSE),0)</f>
        <v>2367224</v>
      </c>
      <c r="T142" s="18">
        <f>IFERROR(VLOOKUP($B142,'[9]SourceData (quarterly)'!$A$2:$Z$327,19, FALSE),0)</f>
        <v>1819036</v>
      </c>
      <c r="U142" s="18">
        <f>IFERROR(VLOOKUP($B142,'[9]SourceData (quarterly)'!$A$2:$Z$327,20, FALSE),0)</f>
        <v>2929192</v>
      </c>
      <c r="V142" s="18">
        <f>IFERROR(VLOOKUP($B142,'[9]SourceData (quarterly)'!$A$2:$Z$327,21, FALSE),0)</f>
        <v>2036031</v>
      </c>
      <c r="W142" s="18">
        <f>IFERROR(VLOOKUP($B142,'[9]SourceData (quarterly)'!$A$2:$Z$327,22, FALSE),0)</f>
        <v>2768747</v>
      </c>
      <c r="X142" s="18">
        <f>IFERROR(VLOOKUP($B142,'[9]SourceData (quarterly)'!$A$2:$Z$327,23, FALSE),0)</f>
        <v>2317451</v>
      </c>
      <c r="Y142" s="18">
        <f>IFERROR(VLOOKUP($B142,'[9]SourceData (quarterly)'!$A$2:$Z$327,24, FALSE),0)</f>
        <v>4239569</v>
      </c>
      <c r="Z142" s="18">
        <f>IFERROR(VLOOKUP($B142,'[9]SourceData (quarterly)'!$A$2:$Z$327,25, FALSE),0)</f>
        <v>4702734</v>
      </c>
      <c r="AA142" s="18">
        <f>IFERROR(VLOOKUP($B142,'[9]SourceData (quarterly)'!$A$2:$Z$327,26, FALSE),0)</f>
        <v>5022476</v>
      </c>
      <c r="AB142" s="18">
        <f>IFERROR(VLOOKUP($B142,'[9]SourceData (quarterly)'!$A$2:$AZ$327,27, FALSE),0)</f>
        <v>4492476</v>
      </c>
      <c r="AC142" s="18">
        <f>IFERROR(VLOOKUP($B142,'[9]SourceData (quarterly)'!$A$2:$AZ$327,28, FALSE),0)</f>
        <v>33891442</v>
      </c>
    </row>
    <row r="143" spans="1:29" x14ac:dyDescent="0.2">
      <c r="D143" s="18"/>
      <c r="E143" s="18"/>
      <c r="F143" s="18"/>
      <c r="G143" s="18"/>
      <c r="H143" s="18"/>
      <c r="I143" s="18"/>
      <c r="J143" s="18"/>
      <c r="K143" s="18"/>
      <c r="L143" s="18"/>
      <c r="M143" s="18"/>
      <c r="N143" s="18"/>
      <c r="O143" s="18"/>
      <c r="P143" s="18"/>
      <c r="Q143" s="18"/>
      <c r="R143" s="18"/>
      <c r="S143" s="18"/>
      <c r="AC143" s="40"/>
    </row>
    <row r="144" spans="1:29" x14ac:dyDescent="0.2">
      <c r="A144" s="35" t="s">
        <v>679</v>
      </c>
      <c r="B144" s="36"/>
      <c r="C144" s="36"/>
      <c r="D144" s="155">
        <f>SUM(D146:D346)</f>
        <v>898</v>
      </c>
      <c r="E144" s="155">
        <f t="shared" ref="E144:AC144" si="5">SUM(E146:E346)</f>
        <v>1686</v>
      </c>
      <c r="F144" s="155">
        <f t="shared" si="5"/>
        <v>3577</v>
      </c>
      <c r="G144" s="155">
        <f t="shared" si="5"/>
        <v>2435</v>
      </c>
      <c r="H144" s="155">
        <f t="shared" si="5"/>
        <v>4135</v>
      </c>
      <c r="I144" s="155">
        <f t="shared" si="5"/>
        <v>2666</v>
      </c>
      <c r="J144" s="155">
        <f t="shared" si="5"/>
        <v>3780</v>
      </c>
      <c r="K144" s="155">
        <f t="shared" si="5"/>
        <v>2115</v>
      </c>
      <c r="L144" s="155">
        <f t="shared" si="5"/>
        <v>4285</v>
      </c>
      <c r="M144" s="155">
        <f t="shared" si="5"/>
        <v>3052</v>
      </c>
      <c r="N144" s="155">
        <f t="shared" si="5"/>
        <v>5005</v>
      </c>
      <c r="O144" s="155">
        <f t="shared" si="5"/>
        <v>3138</v>
      </c>
      <c r="P144" s="42">
        <f t="shared" si="5"/>
        <v>36772</v>
      </c>
      <c r="Q144" s="155">
        <f t="shared" si="5"/>
        <v>36969848</v>
      </c>
      <c r="R144" s="155">
        <f t="shared" si="5"/>
        <v>73047068</v>
      </c>
      <c r="S144" s="155">
        <f t="shared" si="5"/>
        <v>160398447</v>
      </c>
      <c r="T144" s="155">
        <f t="shared" si="5"/>
        <v>111436698</v>
      </c>
      <c r="U144" s="155">
        <f t="shared" si="5"/>
        <v>193015829</v>
      </c>
      <c r="V144" s="155">
        <f t="shared" si="5"/>
        <v>125377417</v>
      </c>
      <c r="W144" s="155">
        <f t="shared" si="5"/>
        <v>177589412</v>
      </c>
      <c r="X144" s="155">
        <f t="shared" si="5"/>
        <v>102767366</v>
      </c>
      <c r="Y144" s="155">
        <f t="shared" si="5"/>
        <v>210440148</v>
      </c>
      <c r="Z144" s="155">
        <f t="shared" si="5"/>
        <v>152074257</v>
      </c>
      <c r="AA144" s="155">
        <f t="shared" si="5"/>
        <v>252683470</v>
      </c>
      <c r="AB144" s="155">
        <f t="shared" si="5"/>
        <v>161724009</v>
      </c>
      <c r="AC144" s="38">
        <f t="shared" si="5"/>
        <v>1757523969</v>
      </c>
    </row>
    <row r="145" spans="2:29" x14ac:dyDescent="0.2">
      <c r="D145" s="18"/>
      <c r="E145" s="18"/>
      <c r="F145" s="18"/>
      <c r="G145" s="18"/>
      <c r="H145" s="18"/>
      <c r="I145" s="18"/>
      <c r="J145" s="18"/>
      <c r="K145" s="18"/>
      <c r="L145" s="18"/>
      <c r="M145" s="18"/>
      <c r="N145" s="18"/>
      <c r="O145" s="18"/>
      <c r="P145" s="18"/>
      <c r="Q145" s="18"/>
      <c r="R145" s="18"/>
      <c r="S145" s="18"/>
      <c r="AC145" s="40"/>
    </row>
    <row r="146" spans="2:29" x14ac:dyDescent="0.2">
      <c r="B146" s="41" t="s">
        <v>425</v>
      </c>
      <c r="C146" s="41" t="s">
        <v>426</v>
      </c>
      <c r="D146" s="18">
        <f>IFERROR(VLOOKUP($B146,'[9]SourceData (quarterly)'!$A$2:$Z$327,3, FALSE),0)</f>
        <v>22</v>
      </c>
      <c r="E146" s="18">
        <f>IFERROR(VLOOKUP($B146,'[9]SourceData (quarterly)'!$A$2:$Z$327,4, FALSE),0)</f>
        <v>62</v>
      </c>
      <c r="F146" s="18">
        <f>IFERROR(VLOOKUP($B146,'[9]SourceData (quarterly)'!$A$2:$Z$327,5, FALSE),0)</f>
        <v>83</v>
      </c>
      <c r="G146" s="18">
        <f>IFERROR(VLOOKUP($B146,'[9]SourceData (quarterly)'!$A$2:$Z$327,6, FALSE),0)</f>
        <v>48</v>
      </c>
      <c r="H146" s="18">
        <f>IFERROR(VLOOKUP($B146,'[9]SourceData (quarterly)'!$A$2:$Z$327,7, FALSE),0)</f>
        <v>91</v>
      </c>
      <c r="I146" s="18">
        <f>IFERROR(VLOOKUP($B146,'[9]SourceData (quarterly)'!$A$2:$Z$327,8, FALSE),0)</f>
        <v>59</v>
      </c>
      <c r="J146" s="18">
        <f>IFERROR(VLOOKUP($B146,'[9]SourceData (quarterly)'!$A$2:$Z$327,9, FALSE),0)</f>
        <v>114</v>
      </c>
      <c r="K146" s="18">
        <f>IFERROR(VLOOKUP($B146,'[9]SourceData (quarterly)'!$A$2:$Z$327,10, FALSE),0)</f>
        <v>70</v>
      </c>
      <c r="L146" s="18">
        <f>IFERROR(VLOOKUP($B146,'[9]SourceData (quarterly)'!$A$2:$Z$327,11, FALSE),0)</f>
        <v>123</v>
      </c>
      <c r="M146" s="18">
        <f>IFERROR(VLOOKUP($B146,'[9]SourceData (quarterly)'!$A$2:$Z$327,12, FALSE),0)</f>
        <v>79</v>
      </c>
      <c r="N146" s="18">
        <f>IFERROR(VLOOKUP($B146,'[9]SourceData (quarterly)'!$A$2:$Z$327,13, FALSE),0)</f>
        <v>113</v>
      </c>
      <c r="O146" s="18">
        <f>IFERROR(VLOOKUP($B146,'[9]SourceData (quarterly)'!$A$2:$Z$327,14, FALSE),0)</f>
        <v>73</v>
      </c>
      <c r="P146" s="18">
        <f>IFERROR(VLOOKUP($B146,'[9]SourceData (quarterly)'!$A$2:$Z$327,15, FALSE),0)</f>
        <v>937</v>
      </c>
      <c r="Q146" s="18">
        <f>IFERROR(VLOOKUP($B146,'[9]SourceData (quarterly)'!$A$2:$Z$327,16, FALSE),0)</f>
        <v>956836</v>
      </c>
      <c r="R146" s="18">
        <f>IFERROR(VLOOKUP($B146,'[9]SourceData (quarterly)'!$A$2:$Z$327,17, FALSE),0)</f>
        <v>2719265</v>
      </c>
      <c r="S146" s="18">
        <f>IFERROR(VLOOKUP($B146,'[9]SourceData (quarterly)'!$A$2:$Z$327,18, FALSE),0)</f>
        <v>4143036</v>
      </c>
      <c r="T146" s="18">
        <f>IFERROR(VLOOKUP($B146,'[9]SourceData (quarterly)'!$A$2:$Z$327,19, FALSE),0)</f>
        <v>2484270</v>
      </c>
      <c r="U146" s="18">
        <f>IFERROR(VLOOKUP($B146,'[9]SourceData (quarterly)'!$A$2:$Z$327,20, FALSE),0)</f>
        <v>4849367</v>
      </c>
      <c r="V146" s="18">
        <f>IFERROR(VLOOKUP($B146,'[9]SourceData (quarterly)'!$A$2:$Z$327,21, FALSE),0)</f>
        <v>3437097</v>
      </c>
      <c r="W146" s="18">
        <f>IFERROR(VLOOKUP($B146,'[9]SourceData (quarterly)'!$A$2:$Z$327,22, FALSE),0)</f>
        <v>6138591</v>
      </c>
      <c r="X146" s="18">
        <f>IFERROR(VLOOKUP($B146,'[9]SourceData (quarterly)'!$A$2:$Z$327,23, FALSE),0)</f>
        <v>3976850</v>
      </c>
      <c r="Y146" s="18">
        <f>IFERROR(VLOOKUP($B146,'[9]SourceData (quarterly)'!$A$2:$Z$327,24, FALSE),0)</f>
        <v>6640712</v>
      </c>
      <c r="Z146" s="18">
        <f>IFERROR(VLOOKUP($B146,'[9]SourceData (quarterly)'!$A$2:$Z$327,25, FALSE),0)</f>
        <v>4626747</v>
      </c>
      <c r="AA146" s="18">
        <f>IFERROR(VLOOKUP($B146,'[9]SourceData (quarterly)'!$A$2:$Z$327,26, FALSE),0)</f>
        <v>6751397</v>
      </c>
      <c r="AB146" s="18">
        <f>IFERROR(VLOOKUP($B146,'[9]SourceData (quarterly)'!$A$2:$AZ$327,27, FALSE),0)</f>
        <v>4375097</v>
      </c>
      <c r="AC146" s="18">
        <f>IFERROR(VLOOKUP($B146,'[9]SourceData (quarterly)'!$A$2:$AZ$327,28, FALSE),0)</f>
        <v>51099265</v>
      </c>
    </row>
    <row r="147" spans="2:29" x14ac:dyDescent="0.2">
      <c r="B147" s="41" t="s">
        <v>427</v>
      </c>
      <c r="C147" s="41" t="s">
        <v>428</v>
      </c>
      <c r="D147" s="18">
        <f>IFERROR(VLOOKUP($B147,'[9]SourceData (quarterly)'!$A$2:$Z$327,3, FALSE),0)</f>
        <v>7</v>
      </c>
      <c r="E147" s="18">
        <f>IFERROR(VLOOKUP($B147,'[9]SourceData (quarterly)'!$A$2:$Z$327,4, FALSE),0)</f>
        <v>1</v>
      </c>
      <c r="F147" s="18">
        <f>IFERROR(VLOOKUP($B147,'[9]SourceData (quarterly)'!$A$2:$Z$327,5, FALSE),0)</f>
        <v>8</v>
      </c>
      <c r="G147" s="18">
        <f>IFERROR(VLOOKUP($B147,'[9]SourceData (quarterly)'!$A$2:$Z$327,6, FALSE),0)</f>
        <v>0</v>
      </c>
      <c r="H147" s="18">
        <f>IFERROR(VLOOKUP($B147,'[9]SourceData (quarterly)'!$A$2:$Z$327,7, FALSE),0)</f>
        <v>0</v>
      </c>
      <c r="I147" s="18">
        <f>IFERROR(VLOOKUP($B147,'[9]SourceData (quarterly)'!$A$2:$Z$327,8, FALSE),0)</f>
        <v>0</v>
      </c>
      <c r="J147" s="18">
        <f>IFERROR(VLOOKUP($B147,'[9]SourceData (quarterly)'!$A$2:$Z$327,9, FALSE),0)</f>
        <v>0</v>
      </c>
      <c r="K147" s="18">
        <f>IFERROR(VLOOKUP($B147,'[9]SourceData (quarterly)'!$A$2:$Z$327,10, FALSE),0)</f>
        <v>0</v>
      </c>
      <c r="L147" s="18">
        <f>IFERROR(VLOOKUP($B147,'[9]SourceData (quarterly)'!$A$2:$Z$327,11, FALSE),0)</f>
        <v>2</v>
      </c>
      <c r="M147" s="18">
        <f>IFERROR(VLOOKUP($B147,'[9]SourceData (quarterly)'!$A$2:$Z$327,12, FALSE),0)</f>
        <v>4</v>
      </c>
      <c r="N147" s="18">
        <f>IFERROR(VLOOKUP($B147,'[9]SourceData (quarterly)'!$A$2:$Z$327,13, FALSE),0)</f>
        <v>5</v>
      </c>
      <c r="O147" s="18">
        <f>IFERROR(VLOOKUP($B147,'[9]SourceData (quarterly)'!$A$2:$Z$327,14, FALSE),0)</f>
        <v>0</v>
      </c>
      <c r="P147" s="18">
        <f>IFERROR(VLOOKUP($B147,'[9]SourceData (quarterly)'!$A$2:$Z$327,15, FALSE),0)</f>
        <v>27</v>
      </c>
      <c r="Q147" s="18">
        <f>IFERROR(VLOOKUP($B147,'[9]SourceData (quarterly)'!$A$2:$Z$327,16, FALSE),0)</f>
        <v>471560</v>
      </c>
      <c r="R147" s="18">
        <f>IFERROR(VLOOKUP($B147,'[9]SourceData (quarterly)'!$A$2:$Z$327,17, FALSE),0)</f>
        <v>47990</v>
      </c>
      <c r="S147" s="18">
        <f>IFERROR(VLOOKUP($B147,'[9]SourceData (quarterly)'!$A$2:$Z$327,18, FALSE),0)</f>
        <v>628920</v>
      </c>
      <c r="T147" s="18">
        <f>IFERROR(VLOOKUP($B147,'[9]SourceData (quarterly)'!$A$2:$Z$327,19, FALSE),0)</f>
        <v>0</v>
      </c>
      <c r="U147" s="18">
        <f>IFERROR(VLOOKUP($B147,'[9]SourceData (quarterly)'!$A$2:$Z$327,20, FALSE),0)</f>
        <v>0</v>
      </c>
      <c r="V147" s="18">
        <f>IFERROR(VLOOKUP($B147,'[9]SourceData (quarterly)'!$A$2:$Z$327,21, FALSE),0)</f>
        <v>0</v>
      </c>
      <c r="W147" s="18">
        <f>IFERROR(VLOOKUP($B147,'[9]SourceData (quarterly)'!$A$2:$Z$327,22, FALSE),0)</f>
        <v>0</v>
      </c>
      <c r="X147" s="18">
        <f>IFERROR(VLOOKUP($B147,'[9]SourceData (quarterly)'!$A$2:$Z$327,23, FALSE),0)</f>
        <v>0</v>
      </c>
      <c r="Y147" s="18">
        <f>IFERROR(VLOOKUP($B147,'[9]SourceData (quarterly)'!$A$2:$Z$327,24, FALSE),0)</f>
        <v>210000</v>
      </c>
      <c r="Z147" s="18">
        <f>IFERROR(VLOOKUP($B147,'[9]SourceData (quarterly)'!$A$2:$Z$327,25, FALSE),0)</f>
        <v>303000</v>
      </c>
      <c r="AA147" s="18">
        <f>IFERROR(VLOOKUP($B147,'[9]SourceData (quarterly)'!$A$2:$Z$327,26, FALSE),0)</f>
        <v>520990</v>
      </c>
      <c r="AB147" s="18">
        <f>IFERROR(VLOOKUP($B147,'[9]SourceData (quarterly)'!$A$2:$AZ$327,27, FALSE),0)</f>
        <v>0</v>
      </c>
      <c r="AC147" s="18">
        <f>IFERROR(VLOOKUP($B147,'[9]SourceData (quarterly)'!$A$2:$AZ$327,28, FALSE),0)</f>
        <v>2182460</v>
      </c>
    </row>
    <row r="148" spans="2:29" x14ac:dyDescent="0.2">
      <c r="B148" s="41" t="s">
        <v>429</v>
      </c>
      <c r="C148" s="41" t="s">
        <v>430</v>
      </c>
      <c r="D148" s="18">
        <f>IFERROR(VLOOKUP($B148,'[9]SourceData (quarterly)'!$A$2:$Z$327,3, FALSE),0)</f>
        <v>0</v>
      </c>
      <c r="E148" s="18">
        <f>IFERROR(VLOOKUP($B148,'[9]SourceData (quarterly)'!$A$2:$Z$327,4, FALSE),0)</f>
        <v>6</v>
      </c>
      <c r="F148" s="18">
        <f>IFERROR(VLOOKUP($B148,'[9]SourceData (quarterly)'!$A$2:$Z$327,5, FALSE),0)</f>
        <v>3</v>
      </c>
      <c r="G148" s="18">
        <f>IFERROR(VLOOKUP($B148,'[9]SourceData (quarterly)'!$A$2:$Z$327,6, FALSE),0)</f>
        <v>6</v>
      </c>
      <c r="H148" s="18">
        <f>IFERROR(VLOOKUP($B148,'[9]SourceData (quarterly)'!$A$2:$Z$327,7, FALSE),0)</f>
        <v>2</v>
      </c>
      <c r="I148" s="18">
        <f>IFERROR(VLOOKUP($B148,'[9]SourceData (quarterly)'!$A$2:$Z$327,8, FALSE),0)</f>
        <v>0</v>
      </c>
      <c r="J148" s="18">
        <f>IFERROR(VLOOKUP($B148,'[9]SourceData (quarterly)'!$A$2:$Z$327,9, FALSE),0)</f>
        <v>0</v>
      </c>
      <c r="K148" s="18">
        <f>IFERROR(VLOOKUP($B148,'[9]SourceData (quarterly)'!$A$2:$Z$327,10, FALSE),0)</f>
        <v>0</v>
      </c>
      <c r="L148" s="18">
        <f>IFERROR(VLOOKUP($B148,'[9]SourceData (quarterly)'!$A$2:$Z$327,11, FALSE),0)</f>
        <v>0</v>
      </c>
      <c r="M148" s="18">
        <f>IFERROR(VLOOKUP($B148,'[9]SourceData (quarterly)'!$A$2:$Z$327,12, FALSE),0)</f>
        <v>0</v>
      </c>
      <c r="N148" s="18">
        <f>IFERROR(VLOOKUP($B148,'[9]SourceData (quarterly)'!$A$2:$Z$327,13, FALSE),0)</f>
        <v>0</v>
      </c>
      <c r="O148" s="18">
        <f>IFERROR(VLOOKUP($B148,'[9]SourceData (quarterly)'!$A$2:$Z$327,14, FALSE),0)</f>
        <v>0</v>
      </c>
      <c r="P148" s="18">
        <f>IFERROR(VLOOKUP($B148,'[9]SourceData (quarterly)'!$A$2:$Z$327,15, FALSE),0)</f>
        <v>17</v>
      </c>
      <c r="Q148" s="18">
        <f>IFERROR(VLOOKUP($B148,'[9]SourceData (quarterly)'!$A$2:$Z$327,16, FALSE),0)</f>
        <v>0</v>
      </c>
      <c r="R148" s="18">
        <f>IFERROR(VLOOKUP($B148,'[9]SourceData (quarterly)'!$A$2:$Z$327,17, FALSE),0)</f>
        <v>441195</v>
      </c>
      <c r="S148" s="18">
        <f>IFERROR(VLOOKUP($B148,'[9]SourceData (quarterly)'!$A$2:$Z$327,18, FALSE),0)</f>
        <v>228540</v>
      </c>
      <c r="T148" s="18">
        <f>IFERROR(VLOOKUP($B148,'[9]SourceData (quarterly)'!$A$2:$Z$327,19, FALSE),0)</f>
        <v>463000</v>
      </c>
      <c r="U148" s="18">
        <f>IFERROR(VLOOKUP($B148,'[9]SourceData (quarterly)'!$A$2:$Z$327,20, FALSE),0)</f>
        <v>224000</v>
      </c>
      <c r="V148" s="18">
        <f>IFERROR(VLOOKUP($B148,'[9]SourceData (quarterly)'!$A$2:$Z$327,21, FALSE),0)</f>
        <v>0</v>
      </c>
      <c r="W148" s="18">
        <f>IFERROR(VLOOKUP($B148,'[9]SourceData (quarterly)'!$A$2:$Z$327,22, FALSE),0)</f>
        <v>0</v>
      </c>
      <c r="X148" s="18">
        <f>IFERROR(VLOOKUP($B148,'[9]SourceData (quarterly)'!$A$2:$Z$327,23, FALSE),0)</f>
        <v>0</v>
      </c>
      <c r="Y148" s="18">
        <f>IFERROR(VLOOKUP($B148,'[9]SourceData (quarterly)'!$A$2:$Z$327,24, FALSE),0)</f>
        <v>0</v>
      </c>
      <c r="Z148" s="18">
        <f>IFERROR(VLOOKUP($B148,'[9]SourceData (quarterly)'!$A$2:$Z$327,25, FALSE),0)</f>
        <v>0</v>
      </c>
      <c r="AA148" s="18">
        <f>IFERROR(VLOOKUP($B148,'[9]SourceData (quarterly)'!$A$2:$Z$327,26, FALSE),0)</f>
        <v>0</v>
      </c>
      <c r="AB148" s="18">
        <f>IFERROR(VLOOKUP($B148,'[9]SourceData (quarterly)'!$A$2:$AZ$327,27, FALSE),0)</f>
        <v>0</v>
      </c>
      <c r="AC148" s="18">
        <f>IFERROR(VLOOKUP($B148,'[9]SourceData (quarterly)'!$A$2:$AZ$327,28, FALSE),0)</f>
        <v>1356735</v>
      </c>
    </row>
    <row r="149" spans="2:29" x14ac:dyDescent="0.2">
      <c r="B149" s="41" t="s">
        <v>431</v>
      </c>
      <c r="C149" s="41" t="s">
        <v>432</v>
      </c>
      <c r="D149" s="18">
        <f>IFERROR(VLOOKUP($B149,'[9]SourceData (quarterly)'!$A$2:$Z$327,3, FALSE),0)</f>
        <v>1</v>
      </c>
      <c r="E149" s="18">
        <f>IFERROR(VLOOKUP($B149,'[9]SourceData (quarterly)'!$A$2:$Z$327,4, FALSE),0)</f>
        <v>8</v>
      </c>
      <c r="F149" s="18">
        <f>IFERROR(VLOOKUP($B149,'[9]SourceData (quarterly)'!$A$2:$Z$327,5, FALSE),0)</f>
        <v>27</v>
      </c>
      <c r="G149" s="18">
        <f>IFERROR(VLOOKUP($B149,'[9]SourceData (quarterly)'!$A$2:$Z$327,6, FALSE),0)</f>
        <v>16</v>
      </c>
      <c r="H149" s="18">
        <f>IFERROR(VLOOKUP($B149,'[9]SourceData (quarterly)'!$A$2:$Z$327,7, FALSE),0)</f>
        <v>27</v>
      </c>
      <c r="I149" s="18">
        <f>IFERROR(VLOOKUP($B149,'[9]SourceData (quarterly)'!$A$2:$Z$327,8, FALSE),0)</f>
        <v>23</v>
      </c>
      <c r="J149" s="18">
        <f>IFERROR(VLOOKUP($B149,'[9]SourceData (quarterly)'!$A$2:$Z$327,9, FALSE),0)</f>
        <v>13</v>
      </c>
      <c r="K149" s="18">
        <f>IFERROR(VLOOKUP($B149,'[9]SourceData (quarterly)'!$A$2:$Z$327,10, FALSE),0)</f>
        <v>7</v>
      </c>
      <c r="L149" s="18">
        <f>IFERROR(VLOOKUP($B149,'[9]SourceData (quarterly)'!$A$2:$Z$327,11, FALSE),0)</f>
        <v>3</v>
      </c>
      <c r="M149" s="18">
        <f>IFERROR(VLOOKUP($B149,'[9]SourceData (quarterly)'!$A$2:$Z$327,12, FALSE),0)</f>
        <v>4</v>
      </c>
      <c r="N149" s="18">
        <f>IFERROR(VLOOKUP($B149,'[9]SourceData (quarterly)'!$A$2:$Z$327,13, FALSE),0)</f>
        <v>27</v>
      </c>
      <c r="O149" s="18">
        <f>IFERROR(VLOOKUP($B149,'[9]SourceData (quarterly)'!$A$2:$Z$327,14, FALSE),0)</f>
        <v>18</v>
      </c>
      <c r="P149" s="18">
        <f>IFERROR(VLOOKUP($B149,'[9]SourceData (quarterly)'!$A$2:$Z$327,15, FALSE),0)</f>
        <v>174</v>
      </c>
      <c r="Q149" s="18">
        <f>IFERROR(VLOOKUP($B149,'[9]SourceData (quarterly)'!$A$2:$Z$327,16, FALSE),0)</f>
        <v>83000</v>
      </c>
      <c r="R149" s="18">
        <f>IFERROR(VLOOKUP($B149,'[9]SourceData (quarterly)'!$A$2:$Z$327,17, FALSE),0)</f>
        <v>544690</v>
      </c>
      <c r="S149" s="18">
        <f>IFERROR(VLOOKUP($B149,'[9]SourceData (quarterly)'!$A$2:$Z$327,18, FALSE),0)</f>
        <v>1760972</v>
      </c>
      <c r="T149" s="18">
        <f>IFERROR(VLOOKUP($B149,'[9]SourceData (quarterly)'!$A$2:$Z$327,19, FALSE),0)</f>
        <v>1108650</v>
      </c>
      <c r="U149" s="18">
        <f>IFERROR(VLOOKUP($B149,'[9]SourceData (quarterly)'!$A$2:$Z$327,20, FALSE),0)</f>
        <v>1795360</v>
      </c>
      <c r="V149" s="18">
        <f>IFERROR(VLOOKUP($B149,'[9]SourceData (quarterly)'!$A$2:$Z$327,21, FALSE),0)</f>
        <v>1218750</v>
      </c>
      <c r="W149" s="18">
        <f>IFERROR(VLOOKUP($B149,'[9]SourceData (quarterly)'!$A$2:$Z$327,22, FALSE),0)</f>
        <v>1030270</v>
      </c>
      <c r="X149" s="18">
        <f>IFERROR(VLOOKUP($B149,'[9]SourceData (quarterly)'!$A$2:$Z$327,23, FALSE),0)</f>
        <v>547370</v>
      </c>
      <c r="Y149" s="18">
        <f>IFERROR(VLOOKUP($B149,'[9]SourceData (quarterly)'!$A$2:$Z$327,24, FALSE),0)</f>
        <v>209800</v>
      </c>
      <c r="Z149" s="18">
        <f>IFERROR(VLOOKUP($B149,'[9]SourceData (quarterly)'!$A$2:$Z$327,25, FALSE),0)</f>
        <v>311098</v>
      </c>
      <c r="AA149" s="18">
        <f>IFERROR(VLOOKUP($B149,'[9]SourceData (quarterly)'!$A$2:$Z$327,26, FALSE),0)</f>
        <v>1727840</v>
      </c>
      <c r="AB149" s="18">
        <f>IFERROR(VLOOKUP($B149,'[9]SourceData (quarterly)'!$A$2:$AZ$327,27, FALSE),0)</f>
        <v>1188943</v>
      </c>
      <c r="AC149" s="18">
        <f>IFERROR(VLOOKUP($B149,'[9]SourceData (quarterly)'!$A$2:$AZ$327,28, FALSE),0)</f>
        <v>11526743</v>
      </c>
    </row>
    <row r="150" spans="2:29" x14ac:dyDescent="0.2">
      <c r="B150" s="41" t="s">
        <v>265</v>
      </c>
      <c r="C150" s="41" t="s">
        <v>266</v>
      </c>
      <c r="D150" s="18">
        <f>IFERROR(VLOOKUP($B150,'[9]SourceData (quarterly)'!$A$2:$Z$327,3, FALSE),0)</f>
        <v>3</v>
      </c>
      <c r="E150" s="18">
        <f>IFERROR(VLOOKUP($B150,'[9]SourceData (quarterly)'!$A$2:$Z$327,4, FALSE),0)</f>
        <v>26</v>
      </c>
      <c r="F150" s="18">
        <f>IFERROR(VLOOKUP($B150,'[9]SourceData (quarterly)'!$A$2:$Z$327,5, FALSE),0)</f>
        <v>24</v>
      </c>
      <c r="G150" s="18">
        <f>IFERROR(VLOOKUP($B150,'[9]SourceData (quarterly)'!$A$2:$Z$327,6, FALSE),0)</f>
        <v>11</v>
      </c>
      <c r="H150" s="18">
        <f>IFERROR(VLOOKUP($B150,'[9]SourceData (quarterly)'!$A$2:$Z$327,7, FALSE),0)</f>
        <v>14</v>
      </c>
      <c r="I150" s="18">
        <f>IFERROR(VLOOKUP($B150,'[9]SourceData (quarterly)'!$A$2:$Z$327,8, FALSE),0)</f>
        <v>16</v>
      </c>
      <c r="J150" s="18">
        <f>IFERROR(VLOOKUP($B150,'[9]SourceData (quarterly)'!$A$2:$Z$327,9, FALSE),0)</f>
        <v>18</v>
      </c>
      <c r="K150" s="18">
        <f>IFERROR(VLOOKUP($B150,'[9]SourceData (quarterly)'!$A$2:$Z$327,10, FALSE),0)</f>
        <v>4</v>
      </c>
      <c r="L150" s="18">
        <f>IFERROR(VLOOKUP($B150,'[9]SourceData (quarterly)'!$A$2:$Z$327,11, FALSE),0)</f>
        <v>11</v>
      </c>
      <c r="M150" s="18">
        <f>IFERROR(VLOOKUP($B150,'[9]SourceData (quarterly)'!$A$2:$Z$327,12, FALSE),0)</f>
        <v>11</v>
      </c>
      <c r="N150" s="18">
        <f>IFERROR(VLOOKUP($B150,'[9]SourceData (quarterly)'!$A$2:$Z$327,13, FALSE),0)</f>
        <v>6</v>
      </c>
      <c r="O150" s="18">
        <f>IFERROR(VLOOKUP($B150,'[9]SourceData (quarterly)'!$A$2:$Z$327,14, FALSE),0)</f>
        <v>10</v>
      </c>
      <c r="P150" s="18">
        <f>IFERROR(VLOOKUP($B150,'[9]SourceData (quarterly)'!$A$2:$Z$327,15, FALSE),0)</f>
        <v>154</v>
      </c>
      <c r="Q150" s="18">
        <f>IFERROR(VLOOKUP($B150,'[9]SourceData (quarterly)'!$A$2:$Z$327,16, FALSE),0)</f>
        <v>208990</v>
      </c>
      <c r="R150" s="18">
        <f>IFERROR(VLOOKUP($B150,'[9]SourceData (quarterly)'!$A$2:$Z$327,17, FALSE),0)</f>
        <v>1841399</v>
      </c>
      <c r="S150" s="18">
        <f>IFERROR(VLOOKUP($B150,'[9]SourceData (quarterly)'!$A$2:$Z$327,18, FALSE),0)</f>
        <v>1781837</v>
      </c>
      <c r="T150" s="18">
        <f>IFERROR(VLOOKUP($B150,'[9]SourceData (quarterly)'!$A$2:$Z$327,19, FALSE),0)</f>
        <v>894549</v>
      </c>
      <c r="U150" s="18">
        <f>IFERROR(VLOOKUP($B150,'[9]SourceData (quarterly)'!$A$2:$Z$327,20, FALSE),0)</f>
        <v>1041937</v>
      </c>
      <c r="V150" s="18">
        <f>IFERROR(VLOOKUP($B150,'[9]SourceData (quarterly)'!$A$2:$Z$327,21, FALSE),0)</f>
        <v>1095180</v>
      </c>
      <c r="W150" s="18">
        <f>IFERROR(VLOOKUP($B150,'[9]SourceData (quarterly)'!$A$2:$Z$327,22, FALSE),0)</f>
        <v>1321550</v>
      </c>
      <c r="X150" s="18">
        <f>IFERROR(VLOOKUP($B150,'[9]SourceData (quarterly)'!$A$2:$Z$327,23, FALSE),0)</f>
        <v>301000</v>
      </c>
      <c r="Y150" s="18">
        <f>IFERROR(VLOOKUP($B150,'[9]SourceData (quarterly)'!$A$2:$Z$327,24, FALSE),0)</f>
        <v>915658</v>
      </c>
      <c r="Z150" s="18">
        <f>IFERROR(VLOOKUP($B150,'[9]SourceData (quarterly)'!$A$2:$Z$327,25, FALSE),0)</f>
        <v>830067</v>
      </c>
      <c r="AA150" s="18">
        <f>IFERROR(VLOOKUP($B150,'[9]SourceData (quarterly)'!$A$2:$Z$327,26, FALSE),0)</f>
        <v>552977</v>
      </c>
      <c r="AB150" s="18">
        <f>IFERROR(VLOOKUP($B150,'[9]SourceData (quarterly)'!$A$2:$AZ$327,27, FALSE),0)</f>
        <v>859895</v>
      </c>
      <c r="AC150" s="18">
        <f>IFERROR(VLOOKUP($B150,'[9]SourceData (quarterly)'!$A$2:$AZ$327,28, FALSE),0)</f>
        <v>11645039</v>
      </c>
    </row>
    <row r="151" spans="2:29" x14ac:dyDescent="0.2">
      <c r="B151" s="41" t="s">
        <v>267</v>
      </c>
      <c r="C151" s="41" t="s">
        <v>268</v>
      </c>
      <c r="D151" s="18">
        <f>IFERROR(VLOOKUP($B151,'[9]SourceData (quarterly)'!$A$2:$Z$327,3, FALSE),0)</f>
        <v>5</v>
      </c>
      <c r="E151" s="18">
        <f>IFERROR(VLOOKUP($B151,'[9]SourceData (quarterly)'!$A$2:$Z$327,4, FALSE),0)</f>
        <v>7</v>
      </c>
      <c r="F151" s="18">
        <f>IFERROR(VLOOKUP($B151,'[9]SourceData (quarterly)'!$A$2:$Z$327,5, FALSE),0)</f>
        <v>10</v>
      </c>
      <c r="G151" s="18">
        <f>IFERROR(VLOOKUP($B151,'[9]SourceData (quarterly)'!$A$2:$Z$327,6, FALSE),0)</f>
        <v>14</v>
      </c>
      <c r="H151" s="18">
        <f>IFERROR(VLOOKUP($B151,'[9]SourceData (quarterly)'!$A$2:$Z$327,7, FALSE),0)</f>
        <v>13</v>
      </c>
      <c r="I151" s="18">
        <f>IFERROR(VLOOKUP($B151,'[9]SourceData (quarterly)'!$A$2:$Z$327,8, FALSE),0)</f>
        <v>12</v>
      </c>
      <c r="J151" s="18">
        <f>IFERROR(VLOOKUP($B151,'[9]SourceData (quarterly)'!$A$2:$Z$327,9, FALSE),0)</f>
        <v>12</v>
      </c>
      <c r="K151" s="18">
        <f>IFERROR(VLOOKUP($B151,'[9]SourceData (quarterly)'!$A$2:$Z$327,10, FALSE),0)</f>
        <v>4</v>
      </c>
      <c r="L151" s="18">
        <f>IFERROR(VLOOKUP($B151,'[9]SourceData (quarterly)'!$A$2:$Z$327,11, FALSE),0)</f>
        <v>12</v>
      </c>
      <c r="M151" s="18">
        <f>IFERROR(VLOOKUP($B151,'[9]SourceData (quarterly)'!$A$2:$Z$327,12, FALSE),0)</f>
        <v>7</v>
      </c>
      <c r="N151" s="18">
        <f>IFERROR(VLOOKUP($B151,'[9]SourceData (quarterly)'!$A$2:$Z$327,13, FALSE),0)</f>
        <v>4</v>
      </c>
      <c r="O151" s="18">
        <f>IFERROR(VLOOKUP($B151,'[9]SourceData (quarterly)'!$A$2:$Z$327,14, FALSE),0)</f>
        <v>5</v>
      </c>
      <c r="P151" s="18">
        <f>IFERROR(VLOOKUP($B151,'[9]SourceData (quarterly)'!$A$2:$Z$327,15, FALSE),0)</f>
        <v>105</v>
      </c>
      <c r="Q151" s="18">
        <f>IFERROR(VLOOKUP($B151,'[9]SourceData (quarterly)'!$A$2:$Z$327,16, FALSE),0)</f>
        <v>144537</v>
      </c>
      <c r="R151" s="18">
        <f>IFERROR(VLOOKUP($B151,'[9]SourceData (quarterly)'!$A$2:$Z$327,17, FALSE),0)</f>
        <v>223939</v>
      </c>
      <c r="S151" s="18">
        <f>IFERROR(VLOOKUP($B151,'[9]SourceData (quarterly)'!$A$2:$Z$327,18, FALSE),0)</f>
        <v>383994</v>
      </c>
      <c r="T151" s="18">
        <f>IFERROR(VLOOKUP($B151,'[9]SourceData (quarterly)'!$A$2:$Z$327,19, FALSE),0)</f>
        <v>551096</v>
      </c>
      <c r="U151" s="18">
        <f>IFERROR(VLOOKUP($B151,'[9]SourceData (quarterly)'!$A$2:$Z$327,20, FALSE),0)</f>
        <v>577992</v>
      </c>
      <c r="V151" s="18">
        <f>IFERROR(VLOOKUP($B151,'[9]SourceData (quarterly)'!$A$2:$Z$327,21, FALSE),0)</f>
        <v>485595</v>
      </c>
      <c r="W151" s="18">
        <f>IFERROR(VLOOKUP($B151,'[9]SourceData (quarterly)'!$A$2:$Z$327,22, FALSE),0)</f>
        <v>479492</v>
      </c>
      <c r="X151" s="18">
        <f>IFERROR(VLOOKUP($B151,'[9]SourceData (quarterly)'!$A$2:$Z$327,23, FALSE),0)</f>
        <v>185198</v>
      </c>
      <c r="Y151" s="18">
        <f>IFERROR(VLOOKUP($B151,'[9]SourceData (quarterly)'!$A$2:$Z$327,24, FALSE),0)</f>
        <v>515184</v>
      </c>
      <c r="Z151" s="18">
        <f>IFERROR(VLOOKUP($B151,'[9]SourceData (quarterly)'!$A$2:$Z$327,25, FALSE),0)</f>
        <v>304899</v>
      </c>
      <c r="AA151" s="18">
        <f>IFERROR(VLOOKUP($B151,'[9]SourceData (quarterly)'!$A$2:$Z$327,26, FALSE),0)</f>
        <v>164899</v>
      </c>
      <c r="AB151" s="18">
        <f>IFERROR(VLOOKUP($B151,'[9]SourceData (quarterly)'!$A$2:$AZ$327,27, FALSE),0)</f>
        <v>292997</v>
      </c>
      <c r="AC151" s="18">
        <f>IFERROR(VLOOKUP($B151,'[9]SourceData (quarterly)'!$A$2:$AZ$327,28, FALSE),0)</f>
        <v>4309822</v>
      </c>
    </row>
    <row r="152" spans="2:29" x14ac:dyDescent="0.2">
      <c r="B152" s="41" t="s">
        <v>269</v>
      </c>
      <c r="C152" s="41" t="s">
        <v>270</v>
      </c>
      <c r="D152" s="18">
        <f>IFERROR(VLOOKUP($B152,'[9]SourceData (quarterly)'!$A$2:$Z$327,3, FALSE),0)</f>
        <v>0</v>
      </c>
      <c r="E152" s="18">
        <f>IFERROR(VLOOKUP($B152,'[9]SourceData (quarterly)'!$A$2:$Z$327,4, FALSE),0)</f>
        <v>0</v>
      </c>
      <c r="F152" s="18">
        <f>IFERROR(VLOOKUP($B152,'[9]SourceData (quarterly)'!$A$2:$Z$327,5, FALSE),0)</f>
        <v>3</v>
      </c>
      <c r="G152" s="18">
        <f>IFERROR(VLOOKUP($B152,'[9]SourceData (quarterly)'!$A$2:$Z$327,6, FALSE),0)</f>
        <v>3</v>
      </c>
      <c r="H152" s="18">
        <f>IFERROR(VLOOKUP($B152,'[9]SourceData (quarterly)'!$A$2:$Z$327,7, FALSE),0)</f>
        <v>10</v>
      </c>
      <c r="I152" s="18">
        <f>IFERROR(VLOOKUP($B152,'[9]SourceData (quarterly)'!$A$2:$Z$327,8, FALSE),0)</f>
        <v>8</v>
      </c>
      <c r="J152" s="18">
        <f>IFERROR(VLOOKUP($B152,'[9]SourceData (quarterly)'!$A$2:$Z$327,9, FALSE),0)</f>
        <v>6</v>
      </c>
      <c r="K152" s="18">
        <f>IFERROR(VLOOKUP($B152,'[9]SourceData (quarterly)'!$A$2:$Z$327,10, FALSE),0)</f>
        <v>1</v>
      </c>
      <c r="L152" s="18">
        <f>IFERROR(VLOOKUP($B152,'[9]SourceData (quarterly)'!$A$2:$Z$327,11, FALSE),0)</f>
        <v>3</v>
      </c>
      <c r="M152" s="18">
        <f>IFERROR(VLOOKUP($B152,'[9]SourceData (quarterly)'!$A$2:$Z$327,12, FALSE),0)</f>
        <v>6</v>
      </c>
      <c r="N152" s="18">
        <f>IFERROR(VLOOKUP($B152,'[9]SourceData (quarterly)'!$A$2:$Z$327,13, FALSE),0)</f>
        <v>9</v>
      </c>
      <c r="O152" s="18">
        <f>IFERROR(VLOOKUP($B152,'[9]SourceData (quarterly)'!$A$2:$Z$327,14, FALSE),0)</f>
        <v>13</v>
      </c>
      <c r="P152" s="18">
        <f>IFERROR(VLOOKUP($B152,'[9]SourceData (quarterly)'!$A$2:$Z$327,15, FALSE),0)</f>
        <v>62</v>
      </c>
      <c r="Q152" s="18">
        <f>IFERROR(VLOOKUP($B152,'[9]SourceData (quarterly)'!$A$2:$Z$327,16, FALSE),0)</f>
        <v>0</v>
      </c>
      <c r="R152" s="18">
        <f>IFERROR(VLOOKUP($B152,'[9]SourceData (quarterly)'!$A$2:$Z$327,17, FALSE),0)</f>
        <v>0</v>
      </c>
      <c r="S152" s="18">
        <f>IFERROR(VLOOKUP($B152,'[9]SourceData (quarterly)'!$A$2:$Z$327,18, FALSE),0)</f>
        <v>116399</v>
      </c>
      <c r="T152" s="18">
        <f>IFERROR(VLOOKUP($B152,'[9]SourceData (quarterly)'!$A$2:$Z$327,19, FALSE),0)</f>
        <v>102000</v>
      </c>
      <c r="U152" s="18">
        <f>IFERROR(VLOOKUP($B152,'[9]SourceData (quarterly)'!$A$2:$Z$327,20, FALSE),0)</f>
        <v>298385</v>
      </c>
      <c r="V152" s="18">
        <f>IFERROR(VLOOKUP($B152,'[9]SourceData (quarterly)'!$A$2:$Z$327,21, FALSE),0)</f>
        <v>240698</v>
      </c>
      <c r="W152" s="18">
        <f>IFERROR(VLOOKUP($B152,'[9]SourceData (quarterly)'!$A$2:$Z$327,22, FALSE),0)</f>
        <v>230595</v>
      </c>
      <c r="X152" s="18">
        <f>IFERROR(VLOOKUP($B152,'[9]SourceData (quarterly)'!$A$2:$Z$327,23, FALSE),0)</f>
        <v>33000</v>
      </c>
      <c r="Y152" s="18">
        <f>IFERROR(VLOOKUP($B152,'[9]SourceData (quarterly)'!$A$2:$Z$327,24, FALSE),0)</f>
        <v>85398</v>
      </c>
      <c r="Z152" s="18">
        <f>IFERROR(VLOOKUP($B152,'[9]SourceData (quarterly)'!$A$2:$Z$327,25, FALSE),0)</f>
        <v>188297</v>
      </c>
      <c r="AA152" s="18">
        <f>IFERROR(VLOOKUP($B152,'[9]SourceData (quarterly)'!$A$2:$Z$327,26, FALSE),0)</f>
        <v>318193</v>
      </c>
      <c r="AB152" s="18">
        <f>IFERROR(VLOOKUP($B152,'[9]SourceData (quarterly)'!$A$2:$AZ$327,27, FALSE),0)</f>
        <v>425192</v>
      </c>
      <c r="AC152" s="18">
        <f>IFERROR(VLOOKUP($B152,'[9]SourceData (quarterly)'!$A$2:$AZ$327,28, FALSE),0)</f>
        <v>2038157</v>
      </c>
    </row>
    <row r="153" spans="2:29" x14ac:dyDescent="0.2">
      <c r="B153" s="41" t="s">
        <v>271</v>
      </c>
      <c r="C153" s="41" t="s">
        <v>272</v>
      </c>
      <c r="D153" s="18">
        <f>IFERROR(VLOOKUP($B153,'[9]SourceData (quarterly)'!$A$2:$Z$327,3, FALSE),0)</f>
        <v>7</v>
      </c>
      <c r="E153" s="18">
        <f>IFERROR(VLOOKUP($B153,'[9]SourceData (quarterly)'!$A$2:$Z$327,4, FALSE),0)</f>
        <v>34</v>
      </c>
      <c r="F153" s="18">
        <f>IFERROR(VLOOKUP($B153,'[9]SourceData (quarterly)'!$A$2:$Z$327,5, FALSE),0)</f>
        <v>63</v>
      </c>
      <c r="G153" s="18">
        <f>IFERROR(VLOOKUP($B153,'[9]SourceData (quarterly)'!$A$2:$Z$327,6, FALSE),0)</f>
        <v>24</v>
      </c>
      <c r="H153" s="18">
        <f>IFERROR(VLOOKUP($B153,'[9]SourceData (quarterly)'!$A$2:$Z$327,7, FALSE),0)</f>
        <v>44</v>
      </c>
      <c r="I153" s="18">
        <f>IFERROR(VLOOKUP($B153,'[9]SourceData (quarterly)'!$A$2:$Z$327,8, FALSE),0)</f>
        <v>31</v>
      </c>
      <c r="J153" s="18">
        <f>IFERROR(VLOOKUP($B153,'[9]SourceData (quarterly)'!$A$2:$Z$327,9, FALSE),0)</f>
        <v>43</v>
      </c>
      <c r="K153" s="18">
        <f>IFERROR(VLOOKUP($B153,'[9]SourceData (quarterly)'!$A$2:$Z$327,10, FALSE),0)</f>
        <v>14</v>
      </c>
      <c r="L153" s="18">
        <f>IFERROR(VLOOKUP($B153,'[9]SourceData (quarterly)'!$A$2:$Z$327,11, FALSE),0)</f>
        <v>34</v>
      </c>
      <c r="M153" s="18">
        <f>IFERROR(VLOOKUP($B153,'[9]SourceData (quarterly)'!$A$2:$Z$327,12, FALSE),0)</f>
        <v>22</v>
      </c>
      <c r="N153" s="18">
        <f>IFERROR(VLOOKUP($B153,'[9]SourceData (quarterly)'!$A$2:$Z$327,13, FALSE),0)</f>
        <v>43</v>
      </c>
      <c r="O153" s="18">
        <f>IFERROR(VLOOKUP($B153,'[9]SourceData (quarterly)'!$A$2:$Z$327,14, FALSE),0)</f>
        <v>29</v>
      </c>
      <c r="P153" s="18">
        <f>IFERROR(VLOOKUP($B153,'[9]SourceData (quarterly)'!$A$2:$Z$327,15, FALSE),0)</f>
        <v>388</v>
      </c>
      <c r="Q153" s="18">
        <f>IFERROR(VLOOKUP($B153,'[9]SourceData (quarterly)'!$A$2:$Z$327,16, FALSE),0)</f>
        <v>309596</v>
      </c>
      <c r="R153" s="18">
        <f>IFERROR(VLOOKUP($B153,'[9]SourceData (quarterly)'!$A$2:$Z$327,17, FALSE),0)</f>
        <v>1509032</v>
      </c>
      <c r="S153" s="18">
        <f>IFERROR(VLOOKUP($B153,'[9]SourceData (quarterly)'!$A$2:$Z$327,18, FALSE),0)</f>
        <v>2549323</v>
      </c>
      <c r="T153" s="18">
        <f>IFERROR(VLOOKUP($B153,'[9]SourceData (quarterly)'!$A$2:$Z$327,19, FALSE),0)</f>
        <v>1101408</v>
      </c>
      <c r="U153" s="18">
        <f>IFERROR(VLOOKUP($B153,'[9]SourceData (quarterly)'!$A$2:$Z$327,20, FALSE),0)</f>
        <v>1913706</v>
      </c>
      <c r="V153" s="18">
        <f>IFERROR(VLOOKUP($B153,'[9]SourceData (quarterly)'!$A$2:$Z$327,21, FALSE),0)</f>
        <v>1300289</v>
      </c>
      <c r="W153" s="18">
        <f>IFERROR(VLOOKUP($B153,'[9]SourceData (quarterly)'!$A$2:$Z$327,22, FALSE),0)</f>
        <v>1841158</v>
      </c>
      <c r="X153" s="18">
        <f>IFERROR(VLOOKUP($B153,'[9]SourceData (quarterly)'!$A$2:$Z$327,23, FALSE),0)</f>
        <v>539863</v>
      </c>
      <c r="Y153" s="18">
        <f>IFERROR(VLOOKUP($B153,'[9]SourceData (quarterly)'!$A$2:$Z$327,24, FALSE),0)</f>
        <v>1229383</v>
      </c>
      <c r="Z153" s="18">
        <f>IFERROR(VLOOKUP($B153,'[9]SourceData (quarterly)'!$A$2:$Z$327,25, FALSE),0)</f>
        <v>1146307</v>
      </c>
      <c r="AA153" s="18">
        <f>IFERROR(VLOOKUP($B153,'[9]SourceData (quarterly)'!$A$2:$Z$327,26, FALSE),0)</f>
        <v>1770968</v>
      </c>
      <c r="AB153" s="18">
        <f>IFERROR(VLOOKUP($B153,'[9]SourceData (quarterly)'!$A$2:$AZ$327,27, FALSE),0)</f>
        <v>1316713</v>
      </c>
      <c r="AC153" s="18">
        <f>IFERROR(VLOOKUP($B153,'[9]SourceData (quarterly)'!$A$2:$AZ$327,28, FALSE),0)</f>
        <v>16527746</v>
      </c>
    </row>
    <row r="154" spans="2:29" x14ac:dyDescent="0.2">
      <c r="B154" s="41" t="s">
        <v>273</v>
      </c>
      <c r="C154" s="41" t="s">
        <v>274</v>
      </c>
      <c r="D154" s="18">
        <f>IFERROR(VLOOKUP($B154,'[9]SourceData (quarterly)'!$A$2:$Z$327,3, FALSE),0)</f>
        <v>14</v>
      </c>
      <c r="E154" s="18">
        <f>IFERROR(VLOOKUP($B154,'[9]SourceData (quarterly)'!$A$2:$Z$327,4, FALSE),0)</f>
        <v>25</v>
      </c>
      <c r="F154" s="18">
        <f>IFERROR(VLOOKUP($B154,'[9]SourceData (quarterly)'!$A$2:$Z$327,5, FALSE),0)</f>
        <v>50</v>
      </c>
      <c r="G154" s="18">
        <f>IFERROR(VLOOKUP($B154,'[9]SourceData (quarterly)'!$A$2:$Z$327,6, FALSE),0)</f>
        <v>22</v>
      </c>
      <c r="H154" s="18">
        <f>IFERROR(VLOOKUP($B154,'[9]SourceData (quarterly)'!$A$2:$Z$327,7, FALSE),0)</f>
        <v>58</v>
      </c>
      <c r="I154" s="18">
        <f>IFERROR(VLOOKUP($B154,'[9]SourceData (quarterly)'!$A$2:$Z$327,8, FALSE),0)</f>
        <v>25</v>
      </c>
      <c r="J154" s="18">
        <f>IFERROR(VLOOKUP($B154,'[9]SourceData (quarterly)'!$A$2:$Z$327,9, FALSE),0)</f>
        <v>54</v>
      </c>
      <c r="K154" s="18">
        <f>IFERROR(VLOOKUP($B154,'[9]SourceData (quarterly)'!$A$2:$Z$327,10, FALSE),0)</f>
        <v>15</v>
      </c>
      <c r="L154" s="18">
        <f>IFERROR(VLOOKUP($B154,'[9]SourceData (quarterly)'!$A$2:$Z$327,11, FALSE),0)</f>
        <v>56</v>
      </c>
      <c r="M154" s="18">
        <f>IFERROR(VLOOKUP($B154,'[9]SourceData (quarterly)'!$A$2:$Z$327,12, FALSE),0)</f>
        <v>15</v>
      </c>
      <c r="N154" s="18">
        <f>IFERROR(VLOOKUP($B154,'[9]SourceData (quarterly)'!$A$2:$Z$327,13, FALSE),0)</f>
        <v>41</v>
      </c>
      <c r="O154" s="18">
        <f>IFERROR(VLOOKUP($B154,'[9]SourceData (quarterly)'!$A$2:$Z$327,14, FALSE),0)</f>
        <v>8</v>
      </c>
      <c r="P154" s="18">
        <f>IFERROR(VLOOKUP($B154,'[9]SourceData (quarterly)'!$A$2:$Z$327,15, FALSE),0)</f>
        <v>383</v>
      </c>
      <c r="Q154" s="18">
        <f>IFERROR(VLOOKUP($B154,'[9]SourceData (quarterly)'!$A$2:$Z$327,16, FALSE),0)</f>
        <v>663925</v>
      </c>
      <c r="R154" s="18">
        <f>IFERROR(VLOOKUP($B154,'[9]SourceData (quarterly)'!$A$2:$Z$327,17, FALSE),0)</f>
        <v>1262465</v>
      </c>
      <c r="S154" s="18">
        <f>IFERROR(VLOOKUP($B154,'[9]SourceData (quarterly)'!$A$2:$Z$327,18, FALSE),0)</f>
        <v>2576944</v>
      </c>
      <c r="T154" s="18">
        <f>IFERROR(VLOOKUP($B154,'[9]SourceData (quarterly)'!$A$2:$Z$327,19, FALSE),0)</f>
        <v>1247266</v>
      </c>
      <c r="U154" s="18">
        <f>IFERROR(VLOOKUP($B154,'[9]SourceData (quarterly)'!$A$2:$Z$327,20, FALSE),0)</f>
        <v>3014252</v>
      </c>
      <c r="V154" s="18">
        <f>IFERROR(VLOOKUP($B154,'[9]SourceData (quarterly)'!$A$2:$Z$327,21, FALSE),0)</f>
        <v>1322671</v>
      </c>
      <c r="W154" s="18">
        <f>IFERROR(VLOOKUP($B154,'[9]SourceData (quarterly)'!$A$2:$Z$327,22, FALSE),0)</f>
        <v>3001789</v>
      </c>
      <c r="X154" s="18">
        <f>IFERROR(VLOOKUP($B154,'[9]SourceData (quarterly)'!$A$2:$Z$327,23, FALSE),0)</f>
        <v>841000</v>
      </c>
      <c r="Y154" s="18">
        <f>IFERROR(VLOOKUP($B154,'[9]SourceData (quarterly)'!$A$2:$Z$327,24, FALSE),0)</f>
        <v>3290483</v>
      </c>
      <c r="Z154" s="18">
        <f>IFERROR(VLOOKUP($B154,'[9]SourceData (quarterly)'!$A$2:$Z$327,25, FALSE),0)</f>
        <v>1017761</v>
      </c>
      <c r="AA154" s="18">
        <f>IFERROR(VLOOKUP($B154,'[9]SourceData (quarterly)'!$A$2:$Z$327,26, FALSE),0)</f>
        <v>2612389</v>
      </c>
      <c r="AB154" s="18">
        <f>IFERROR(VLOOKUP($B154,'[9]SourceData (quarterly)'!$A$2:$AZ$327,27, FALSE),0)</f>
        <v>506774</v>
      </c>
      <c r="AC154" s="18">
        <f>IFERROR(VLOOKUP($B154,'[9]SourceData (quarterly)'!$A$2:$AZ$327,28, FALSE),0)</f>
        <v>21357719</v>
      </c>
    </row>
    <row r="155" spans="2:29" x14ac:dyDescent="0.2">
      <c r="B155" s="41" t="s">
        <v>24</v>
      </c>
      <c r="C155" s="41" t="s">
        <v>25</v>
      </c>
      <c r="D155" s="18">
        <f>IFERROR(VLOOKUP($B155,'[9]SourceData (quarterly)'!$A$2:$Z$327,3, FALSE),0)</f>
        <v>2</v>
      </c>
      <c r="E155" s="18">
        <f>IFERROR(VLOOKUP($B155,'[9]SourceData (quarterly)'!$A$2:$Z$327,4, FALSE),0)</f>
        <v>8</v>
      </c>
      <c r="F155" s="18">
        <f>IFERROR(VLOOKUP($B155,'[9]SourceData (quarterly)'!$A$2:$Z$327,5, FALSE),0)</f>
        <v>13</v>
      </c>
      <c r="G155" s="18">
        <f>IFERROR(VLOOKUP($B155,'[9]SourceData (quarterly)'!$A$2:$Z$327,6, FALSE),0)</f>
        <v>6</v>
      </c>
      <c r="H155" s="18">
        <f>IFERROR(VLOOKUP($B155,'[9]SourceData (quarterly)'!$A$2:$Z$327,7, FALSE),0)</f>
        <v>11</v>
      </c>
      <c r="I155" s="18">
        <f>IFERROR(VLOOKUP($B155,'[9]SourceData (quarterly)'!$A$2:$Z$327,8, FALSE),0)</f>
        <v>12</v>
      </c>
      <c r="J155" s="18">
        <f>IFERROR(VLOOKUP($B155,'[9]SourceData (quarterly)'!$A$2:$Z$327,9, FALSE),0)</f>
        <v>15</v>
      </c>
      <c r="K155" s="18">
        <f>IFERROR(VLOOKUP($B155,'[9]SourceData (quarterly)'!$A$2:$Z$327,10, FALSE),0)</f>
        <v>15</v>
      </c>
      <c r="L155" s="18">
        <f>IFERROR(VLOOKUP($B155,'[9]SourceData (quarterly)'!$A$2:$Z$327,11, FALSE),0)</f>
        <v>18</v>
      </c>
      <c r="M155" s="18">
        <f>IFERROR(VLOOKUP($B155,'[9]SourceData (quarterly)'!$A$2:$Z$327,12, FALSE),0)</f>
        <v>17</v>
      </c>
      <c r="N155" s="18">
        <f>IFERROR(VLOOKUP($B155,'[9]SourceData (quarterly)'!$A$2:$Z$327,13, FALSE),0)</f>
        <v>19</v>
      </c>
      <c r="O155" s="18">
        <f>IFERROR(VLOOKUP($B155,'[9]SourceData (quarterly)'!$A$2:$Z$327,14, FALSE),0)</f>
        <v>12</v>
      </c>
      <c r="P155" s="18">
        <f>IFERROR(VLOOKUP($B155,'[9]SourceData (quarterly)'!$A$2:$Z$327,15, FALSE),0)</f>
        <v>148</v>
      </c>
      <c r="Q155" s="18">
        <f>IFERROR(VLOOKUP($B155,'[9]SourceData (quarterly)'!$A$2:$Z$327,16, FALSE),0)</f>
        <v>60198</v>
      </c>
      <c r="R155" s="18">
        <f>IFERROR(VLOOKUP($B155,'[9]SourceData (quarterly)'!$A$2:$Z$327,17, FALSE),0)</f>
        <v>209992</v>
      </c>
      <c r="S155" s="18">
        <f>IFERROR(VLOOKUP($B155,'[9]SourceData (quarterly)'!$A$2:$Z$327,18, FALSE),0)</f>
        <v>444578</v>
      </c>
      <c r="T155" s="18">
        <f>IFERROR(VLOOKUP($B155,'[9]SourceData (quarterly)'!$A$2:$Z$327,19, FALSE),0)</f>
        <v>189976</v>
      </c>
      <c r="U155" s="18">
        <f>IFERROR(VLOOKUP($B155,'[9]SourceData (quarterly)'!$A$2:$Z$327,20, FALSE),0)</f>
        <v>398816</v>
      </c>
      <c r="V155" s="18">
        <f>IFERROR(VLOOKUP($B155,'[9]SourceData (quarterly)'!$A$2:$Z$327,21, FALSE),0)</f>
        <v>465498</v>
      </c>
      <c r="W155" s="18">
        <f>IFERROR(VLOOKUP($B155,'[9]SourceData (quarterly)'!$A$2:$Z$327,22, FALSE),0)</f>
        <v>541743</v>
      </c>
      <c r="X155" s="18">
        <f>IFERROR(VLOOKUP($B155,'[9]SourceData (quarterly)'!$A$2:$Z$327,23, FALSE),0)</f>
        <v>521821</v>
      </c>
      <c r="Y155" s="18">
        <f>IFERROR(VLOOKUP($B155,'[9]SourceData (quarterly)'!$A$2:$Z$327,24, FALSE),0)</f>
        <v>551529</v>
      </c>
      <c r="Z155" s="18">
        <f>IFERROR(VLOOKUP($B155,'[9]SourceData (quarterly)'!$A$2:$Z$327,25, FALSE),0)</f>
        <v>620811</v>
      </c>
      <c r="AA155" s="18">
        <f>IFERROR(VLOOKUP($B155,'[9]SourceData (quarterly)'!$A$2:$Z$327,26, FALSE),0)</f>
        <v>637888</v>
      </c>
      <c r="AB155" s="18">
        <f>IFERROR(VLOOKUP($B155,'[9]SourceData (quarterly)'!$A$2:$AZ$327,27, FALSE),0)</f>
        <v>472537</v>
      </c>
      <c r="AC155" s="18">
        <f>IFERROR(VLOOKUP($B155,'[9]SourceData (quarterly)'!$A$2:$AZ$327,28, FALSE),0)</f>
        <v>5115387</v>
      </c>
    </row>
    <row r="156" spans="2:29" x14ac:dyDescent="0.2">
      <c r="B156" s="41" t="s">
        <v>26</v>
      </c>
      <c r="C156" s="41" t="s">
        <v>27</v>
      </c>
      <c r="D156" s="18">
        <f>IFERROR(VLOOKUP($B156,'[9]SourceData (quarterly)'!$A$2:$Z$327,3, FALSE),0)</f>
        <v>0</v>
      </c>
      <c r="E156" s="18">
        <f>IFERROR(VLOOKUP($B156,'[9]SourceData (quarterly)'!$A$2:$Z$327,4, FALSE),0)</f>
        <v>1</v>
      </c>
      <c r="F156" s="18">
        <f>IFERROR(VLOOKUP($B156,'[9]SourceData (quarterly)'!$A$2:$Z$327,5, FALSE),0)</f>
        <v>4</v>
      </c>
      <c r="G156" s="18">
        <f>IFERROR(VLOOKUP($B156,'[9]SourceData (quarterly)'!$A$2:$Z$327,6, FALSE),0)</f>
        <v>3</v>
      </c>
      <c r="H156" s="18">
        <f>IFERROR(VLOOKUP($B156,'[9]SourceData (quarterly)'!$A$2:$Z$327,7, FALSE),0)</f>
        <v>2</v>
      </c>
      <c r="I156" s="18">
        <f>IFERROR(VLOOKUP($B156,'[9]SourceData (quarterly)'!$A$2:$Z$327,8, FALSE),0)</f>
        <v>1</v>
      </c>
      <c r="J156" s="18">
        <f>IFERROR(VLOOKUP($B156,'[9]SourceData (quarterly)'!$A$2:$Z$327,9, FALSE),0)</f>
        <v>2</v>
      </c>
      <c r="K156" s="18">
        <f>IFERROR(VLOOKUP($B156,'[9]SourceData (quarterly)'!$A$2:$Z$327,10, FALSE),0)</f>
        <v>0</v>
      </c>
      <c r="L156" s="18">
        <f>IFERROR(VLOOKUP($B156,'[9]SourceData (quarterly)'!$A$2:$Z$327,11, FALSE),0)</f>
        <v>3</v>
      </c>
      <c r="M156" s="18">
        <f>IFERROR(VLOOKUP($B156,'[9]SourceData (quarterly)'!$A$2:$Z$327,12, FALSE),0)</f>
        <v>6</v>
      </c>
      <c r="N156" s="18">
        <f>IFERROR(VLOOKUP($B156,'[9]SourceData (quarterly)'!$A$2:$Z$327,13, FALSE),0)</f>
        <v>7</v>
      </c>
      <c r="O156" s="18">
        <f>IFERROR(VLOOKUP($B156,'[9]SourceData (quarterly)'!$A$2:$Z$327,14, FALSE),0)</f>
        <v>3</v>
      </c>
      <c r="P156" s="18">
        <f>IFERROR(VLOOKUP($B156,'[9]SourceData (quarterly)'!$A$2:$Z$327,15, FALSE),0)</f>
        <v>32</v>
      </c>
      <c r="Q156" s="18">
        <f>IFERROR(VLOOKUP($B156,'[9]SourceData (quarterly)'!$A$2:$Z$327,16, FALSE),0)</f>
        <v>0</v>
      </c>
      <c r="R156" s="18">
        <f>IFERROR(VLOOKUP($B156,'[9]SourceData (quarterly)'!$A$2:$Z$327,17, FALSE),0)</f>
        <v>29000</v>
      </c>
      <c r="S156" s="18">
        <f>IFERROR(VLOOKUP($B156,'[9]SourceData (quarterly)'!$A$2:$Z$327,18, FALSE),0)</f>
        <v>130200</v>
      </c>
      <c r="T156" s="18">
        <f>IFERROR(VLOOKUP($B156,'[9]SourceData (quarterly)'!$A$2:$Z$327,19, FALSE),0)</f>
        <v>80480</v>
      </c>
      <c r="U156" s="18">
        <f>IFERROR(VLOOKUP($B156,'[9]SourceData (quarterly)'!$A$2:$Z$327,20, FALSE),0)</f>
        <v>78999</v>
      </c>
      <c r="V156" s="18">
        <f>IFERROR(VLOOKUP($B156,'[9]SourceData (quarterly)'!$A$2:$Z$327,21, FALSE),0)</f>
        <v>49000</v>
      </c>
      <c r="W156" s="18">
        <f>IFERROR(VLOOKUP($B156,'[9]SourceData (quarterly)'!$A$2:$Z$327,22, FALSE),0)</f>
        <v>57999</v>
      </c>
      <c r="X156" s="18">
        <f>IFERROR(VLOOKUP($B156,'[9]SourceData (quarterly)'!$A$2:$Z$327,23, FALSE),0)</f>
        <v>0</v>
      </c>
      <c r="Y156" s="18">
        <f>IFERROR(VLOOKUP($B156,'[9]SourceData (quarterly)'!$A$2:$Z$327,24, FALSE),0)</f>
        <v>131970</v>
      </c>
      <c r="Z156" s="18">
        <f>IFERROR(VLOOKUP($B156,'[9]SourceData (quarterly)'!$A$2:$Z$327,25, FALSE),0)</f>
        <v>219124</v>
      </c>
      <c r="AA156" s="18">
        <f>IFERROR(VLOOKUP($B156,'[9]SourceData (quarterly)'!$A$2:$Z$327,26, FALSE),0)</f>
        <v>217470</v>
      </c>
      <c r="AB156" s="18">
        <f>IFERROR(VLOOKUP($B156,'[9]SourceData (quarterly)'!$A$2:$AZ$327,27, FALSE),0)</f>
        <v>95980</v>
      </c>
      <c r="AC156" s="18">
        <f>IFERROR(VLOOKUP($B156,'[9]SourceData (quarterly)'!$A$2:$AZ$327,28, FALSE),0)</f>
        <v>1090222</v>
      </c>
    </row>
    <row r="157" spans="2:29" x14ac:dyDescent="0.2">
      <c r="B157" s="41" t="s">
        <v>28</v>
      </c>
      <c r="C157" s="41" t="s">
        <v>29</v>
      </c>
      <c r="D157" s="18">
        <f>IFERROR(VLOOKUP($B157,'[9]SourceData (quarterly)'!$A$2:$Z$327,3, FALSE),0)</f>
        <v>2</v>
      </c>
      <c r="E157" s="18">
        <f>IFERROR(VLOOKUP($B157,'[9]SourceData (quarterly)'!$A$2:$Z$327,4, FALSE),0)</f>
        <v>5</v>
      </c>
      <c r="F157" s="18">
        <f>IFERROR(VLOOKUP($B157,'[9]SourceData (quarterly)'!$A$2:$Z$327,5, FALSE),0)</f>
        <v>10</v>
      </c>
      <c r="G157" s="18">
        <f>IFERROR(VLOOKUP($B157,'[9]SourceData (quarterly)'!$A$2:$Z$327,6, FALSE),0)</f>
        <v>5</v>
      </c>
      <c r="H157" s="18">
        <f>IFERROR(VLOOKUP($B157,'[9]SourceData (quarterly)'!$A$2:$Z$327,7, FALSE),0)</f>
        <v>7</v>
      </c>
      <c r="I157" s="18">
        <f>IFERROR(VLOOKUP($B157,'[9]SourceData (quarterly)'!$A$2:$Z$327,8, FALSE),0)</f>
        <v>13</v>
      </c>
      <c r="J157" s="18">
        <f>IFERROR(VLOOKUP($B157,'[9]SourceData (quarterly)'!$A$2:$Z$327,9, FALSE),0)</f>
        <v>23</v>
      </c>
      <c r="K157" s="18">
        <f>IFERROR(VLOOKUP($B157,'[9]SourceData (quarterly)'!$A$2:$Z$327,10, FALSE),0)</f>
        <v>12</v>
      </c>
      <c r="L157" s="18">
        <f>IFERROR(VLOOKUP($B157,'[9]SourceData (quarterly)'!$A$2:$Z$327,11, FALSE),0)</f>
        <v>23</v>
      </c>
      <c r="M157" s="18">
        <f>IFERROR(VLOOKUP($B157,'[9]SourceData (quarterly)'!$A$2:$Z$327,12, FALSE),0)</f>
        <v>16</v>
      </c>
      <c r="N157" s="18">
        <f>IFERROR(VLOOKUP($B157,'[9]SourceData (quarterly)'!$A$2:$Z$327,13, FALSE),0)</f>
        <v>30</v>
      </c>
      <c r="O157" s="18">
        <f>IFERROR(VLOOKUP($B157,'[9]SourceData (quarterly)'!$A$2:$Z$327,14, FALSE),0)</f>
        <v>15</v>
      </c>
      <c r="P157" s="18">
        <f>IFERROR(VLOOKUP($B157,'[9]SourceData (quarterly)'!$A$2:$Z$327,15, FALSE),0)</f>
        <v>161</v>
      </c>
      <c r="Q157" s="18">
        <f>IFERROR(VLOOKUP($B157,'[9]SourceData (quarterly)'!$A$2:$Z$327,16, FALSE),0)</f>
        <v>54398</v>
      </c>
      <c r="R157" s="18">
        <f>IFERROR(VLOOKUP($B157,'[9]SourceData (quarterly)'!$A$2:$Z$327,17, FALSE),0)</f>
        <v>158986</v>
      </c>
      <c r="S157" s="18">
        <f>IFERROR(VLOOKUP($B157,'[9]SourceData (quarterly)'!$A$2:$Z$327,18, FALSE),0)</f>
        <v>329181</v>
      </c>
      <c r="T157" s="18">
        <f>IFERROR(VLOOKUP($B157,'[9]SourceData (quarterly)'!$A$2:$Z$327,19, FALSE),0)</f>
        <v>159777</v>
      </c>
      <c r="U157" s="18">
        <f>IFERROR(VLOOKUP($B157,'[9]SourceData (quarterly)'!$A$2:$Z$327,20, FALSE),0)</f>
        <v>265777</v>
      </c>
      <c r="V157" s="18">
        <f>IFERROR(VLOOKUP($B157,'[9]SourceData (quarterly)'!$A$2:$Z$327,21, FALSE),0)</f>
        <v>543506</v>
      </c>
      <c r="W157" s="18">
        <f>IFERROR(VLOOKUP($B157,'[9]SourceData (quarterly)'!$A$2:$Z$327,22, FALSE),0)</f>
        <v>880822</v>
      </c>
      <c r="X157" s="18">
        <f>IFERROR(VLOOKUP($B157,'[9]SourceData (quarterly)'!$A$2:$Z$327,23, FALSE),0)</f>
        <v>494508</v>
      </c>
      <c r="Y157" s="18">
        <f>IFERROR(VLOOKUP($B157,'[9]SourceData (quarterly)'!$A$2:$Z$327,24, FALSE),0)</f>
        <v>744114</v>
      </c>
      <c r="Z157" s="18">
        <f>IFERROR(VLOOKUP($B157,'[9]SourceData (quarterly)'!$A$2:$Z$327,25, FALSE),0)</f>
        <v>582531</v>
      </c>
      <c r="AA157" s="18">
        <f>IFERROR(VLOOKUP($B157,'[9]SourceData (quarterly)'!$A$2:$Z$327,26, FALSE),0)</f>
        <v>1077154</v>
      </c>
      <c r="AB157" s="18">
        <f>IFERROR(VLOOKUP($B157,'[9]SourceData (quarterly)'!$A$2:$AZ$327,27, FALSE),0)</f>
        <v>644783</v>
      </c>
      <c r="AC157" s="18">
        <f>IFERROR(VLOOKUP($B157,'[9]SourceData (quarterly)'!$A$2:$AZ$327,28, FALSE),0)</f>
        <v>5935537</v>
      </c>
    </row>
    <row r="158" spans="2:29" x14ac:dyDescent="0.2">
      <c r="B158" s="41" t="s">
        <v>30</v>
      </c>
      <c r="C158" s="41" t="s">
        <v>31</v>
      </c>
      <c r="D158" s="18">
        <f>IFERROR(VLOOKUP($B158,'[9]SourceData (quarterly)'!$A$2:$Z$327,3, FALSE),0)</f>
        <v>2</v>
      </c>
      <c r="E158" s="18">
        <f>IFERROR(VLOOKUP($B158,'[9]SourceData (quarterly)'!$A$2:$Z$327,4, FALSE),0)</f>
        <v>4</v>
      </c>
      <c r="F158" s="18">
        <f>IFERROR(VLOOKUP($B158,'[9]SourceData (quarterly)'!$A$2:$Z$327,5, FALSE),0)</f>
        <v>7</v>
      </c>
      <c r="G158" s="18">
        <f>IFERROR(VLOOKUP($B158,'[9]SourceData (quarterly)'!$A$2:$Z$327,6, FALSE),0)</f>
        <v>2</v>
      </c>
      <c r="H158" s="18">
        <f>IFERROR(VLOOKUP($B158,'[9]SourceData (quarterly)'!$A$2:$Z$327,7, FALSE),0)</f>
        <v>0</v>
      </c>
      <c r="I158" s="18">
        <f>IFERROR(VLOOKUP($B158,'[9]SourceData (quarterly)'!$A$2:$Z$327,8, FALSE),0)</f>
        <v>1</v>
      </c>
      <c r="J158" s="18">
        <f>IFERROR(VLOOKUP($B158,'[9]SourceData (quarterly)'!$A$2:$Z$327,9, FALSE),0)</f>
        <v>0</v>
      </c>
      <c r="K158" s="18">
        <f>IFERROR(VLOOKUP($B158,'[9]SourceData (quarterly)'!$A$2:$Z$327,10, FALSE),0)</f>
        <v>2</v>
      </c>
      <c r="L158" s="18">
        <f>IFERROR(VLOOKUP($B158,'[9]SourceData (quarterly)'!$A$2:$Z$327,11, FALSE),0)</f>
        <v>2</v>
      </c>
      <c r="M158" s="18">
        <f>IFERROR(VLOOKUP($B158,'[9]SourceData (quarterly)'!$A$2:$Z$327,12, FALSE),0)</f>
        <v>2</v>
      </c>
      <c r="N158" s="18">
        <f>IFERROR(VLOOKUP($B158,'[9]SourceData (quarterly)'!$A$2:$Z$327,13, FALSE),0)</f>
        <v>9</v>
      </c>
      <c r="O158" s="18">
        <f>IFERROR(VLOOKUP($B158,'[9]SourceData (quarterly)'!$A$2:$Z$327,14, FALSE),0)</f>
        <v>7</v>
      </c>
      <c r="P158" s="18">
        <f>IFERROR(VLOOKUP($B158,'[9]SourceData (quarterly)'!$A$2:$Z$327,15, FALSE),0)</f>
        <v>38</v>
      </c>
      <c r="Q158" s="18">
        <f>IFERROR(VLOOKUP($B158,'[9]SourceData (quarterly)'!$A$2:$Z$327,16, FALSE),0)</f>
        <v>47398</v>
      </c>
      <c r="R158" s="18">
        <f>IFERROR(VLOOKUP($B158,'[9]SourceData (quarterly)'!$A$2:$Z$327,17, FALSE),0)</f>
        <v>130388</v>
      </c>
      <c r="S158" s="18">
        <f>IFERROR(VLOOKUP($B158,'[9]SourceData (quarterly)'!$A$2:$Z$327,18, FALSE),0)</f>
        <v>158494</v>
      </c>
      <c r="T158" s="18">
        <f>IFERROR(VLOOKUP($B158,'[9]SourceData (quarterly)'!$A$2:$Z$327,19, FALSE),0)</f>
        <v>113500</v>
      </c>
      <c r="U158" s="18">
        <f>IFERROR(VLOOKUP($B158,'[9]SourceData (quarterly)'!$A$2:$Z$327,20, FALSE),0)</f>
        <v>0</v>
      </c>
      <c r="V158" s="18">
        <f>IFERROR(VLOOKUP($B158,'[9]SourceData (quarterly)'!$A$2:$Z$327,21, FALSE),0)</f>
        <v>48000</v>
      </c>
      <c r="W158" s="18">
        <f>IFERROR(VLOOKUP($B158,'[9]SourceData (quarterly)'!$A$2:$Z$327,22, FALSE),0)</f>
        <v>0</v>
      </c>
      <c r="X158" s="18">
        <f>IFERROR(VLOOKUP($B158,'[9]SourceData (quarterly)'!$A$2:$Z$327,23, FALSE),0)</f>
        <v>83990</v>
      </c>
      <c r="Y158" s="18">
        <f>IFERROR(VLOOKUP($B158,'[9]SourceData (quarterly)'!$A$2:$Z$327,24, FALSE),0)</f>
        <v>84180</v>
      </c>
      <c r="Z158" s="18">
        <f>IFERROR(VLOOKUP($B158,'[9]SourceData (quarterly)'!$A$2:$Z$327,25, FALSE),0)</f>
        <v>55582</v>
      </c>
      <c r="AA158" s="18">
        <f>IFERROR(VLOOKUP($B158,'[9]SourceData (quarterly)'!$A$2:$Z$327,26, FALSE),0)</f>
        <v>352346</v>
      </c>
      <c r="AB158" s="18">
        <f>IFERROR(VLOOKUP($B158,'[9]SourceData (quarterly)'!$A$2:$AZ$327,27, FALSE),0)</f>
        <v>331359</v>
      </c>
      <c r="AC158" s="18">
        <f>IFERROR(VLOOKUP($B158,'[9]SourceData (quarterly)'!$A$2:$AZ$327,28, FALSE),0)</f>
        <v>1405237</v>
      </c>
    </row>
    <row r="159" spans="2:29" x14ac:dyDescent="0.2">
      <c r="B159" s="41" t="s">
        <v>32</v>
      </c>
      <c r="C159" s="41" t="s">
        <v>33</v>
      </c>
      <c r="D159" s="18">
        <f>IFERROR(VLOOKUP($B159,'[9]SourceData (quarterly)'!$A$2:$Z$327,3, FALSE),0)</f>
        <v>0</v>
      </c>
      <c r="E159" s="18">
        <f>IFERROR(VLOOKUP($B159,'[9]SourceData (quarterly)'!$A$2:$Z$327,4, FALSE),0)</f>
        <v>2</v>
      </c>
      <c r="F159" s="18">
        <f>IFERROR(VLOOKUP($B159,'[9]SourceData (quarterly)'!$A$2:$Z$327,5, FALSE),0)</f>
        <v>2</v>
      </c>
      <c r="G159" s="18">
        <f>IFERROR(VLOOKUP($B159,'[9]SourceData (quarterly)'!$A$2:$Z$327,6, FALSE),0)</f>
        <v>6</v>
      </c>
      <c r="H159" s="18">
        <f>IFERROR(VLOOKUP($B159,'[9]SourceData (quarterly)'!$A$2:$Z$327,7, FALSE),0)</f>
        <v>4</v>
      </c>
      <c r="I159" s="18">
        <f>IFERROR(VLOOKUP($B159,'[9]SourceData (quarterly)'!$A$2:$Z$327,8, FALSE),0)</f>
        <v>1</v>
      </c>
      <c r="J159" s="18">
        <f>IFERROR(VLOOKUP($B159,'[9]SourceData (quarterly)'!$A$2:$Z$327,9, FALSE),0)</f>
        <v>1</v>
      </c>
      <c r="K159" s="18">
        <f>IFERROR(VLOOKUP($B159,'[9]SourceData (quarterly)'!$A$2:$Z$327,10, FALSE),0)</f>
        <v>4</v>
      </c>
      <c r="L159" s="18">
        <f>IFERROR(VLOOKUP($B159,'[9]SourceData (quarterly)'!$A$2:$Z$327,11, FALSE),0)</f>
        <v>1</v>
      </c>
      <c r="M159" s="18">
        <f>IFERROR(VLOOKUP($B159,'[9]SourceData (quarterly)'!$A$2:$Z$327,12, FALSE),0)</f>
        <v>2</v>
      </c>
      <c r="N159" s="18">
        <f>IFERROR(VLOOKUP($B159,'[9]SourceData (quarterly)'!$A$2:$Z$327,13, FALSE),0)</f>
        <v>4</v>
      </c>
      <c r="O159" s="18">
        <f>IFERROR(VLOOKUP($B159,'[9]SourceData (quarterly)'!$A$2:$Z$327,14, FALSE),0)</f>
        <v>3</v>
      </c>
      <c r="P159" s="18">
        <f>IFERROR(VLOOKUP($B159,'[9]SourceData (quarterly)'!$A$2:$Z$327,15, FALSE),0)</f>
        <v>30</v>
      </c>
      <c r="Q159" s="18">
        <f>IFERROR(VLOOKUP($B159,'[9]SourceData (quarterly)'!$A$2:$Z$327,16, FALSE),0)</f>
        <v>0</v>
      </c>
      <c r="R159" s="18">
        <f>IFERROR(VLOOKUP($B159,'[9]SourceData (quarterly)'!$A$2:$Z$327,17, FALSE),0)</f>
        <v>60980</v>
      </c>
      <c r="S159" s="18">
        <f>IFERROR(VLOOKUP($B159,'[9]SourceData (quarterly)'!$A$2:$Z$327,18, FALSE),0)</f>
        <v>51990</v>
      </c>
      <c r="T159" s="18">
        <f>IFERROR(VLOOKUP($B159,'[9]SourceData (quarterly)'!$A$2:$Z$327,19, FALSE),0)</f>
        <v>218312</v>
      </c>
      <c r="U159" s="18">
        <f>IFERROR(VLOOKUP($B159,'[9]SourceData (quarterly)'!$A$2:$Z$327,20, FALSE),0)</f>
        <v>122360</v>
      </c>
      <c r="V159" s="18">
        <f>IFERROR(VLOOKUP($B159,'[9]SourceData (quarterly)'!$A$2:$Z$327,21, FALSE),0)</f>
        <v>25990</v>
      </c>
      <c r="W159" s="18">
        <f>IFERROR(VLOOKUP($B159,'[9]SourceData (quarterly)'!$A$2:$Z$327,22, FALSE),0)</f>
        <v>33990</v>
      </c>
      <c r="X159" s="18">
        <f>IFERROR(VLOOKUP($B159,'[9]SourceData (quarterly)'!$A$2:$Z$327,23, FALSE),0)</f>
        <v>171770</v>
      </c>
      <c r="Y159" s="18">
        <f>IFERROR(VLOOKUP($B159,'[9]SourceData (quarterly)'!$A$2:$Z$327,24, FALSE),0)</f>
        <v>51990</v>
      </c>
      <c r="Z159" s="18">
        <f>IFERROR(VLOOKUP($B159,'[9]SourceData (quarterly)'!$A$2:$Z$327,25, FALSE),0)</f>
        <v>81180</v>
      </c>
      <c r="AA159" s="18">
        <f>IFERROR(VLOOKUP($B159,'[9]SourceData (quarterly)'!$A$2:$Z$327,26, FALSE),0)</f>
        <v>136597</v>
      </c>
      <c r="AB159" s="18">
        <f>IFERROR(VLOOKUP($B159,'[9]SourceData (quarterly)'!$A$2:$AZ$327,27, FALSE),0)</f>
        <v>136979</v>
      </c>
      <c r="AC159" s="18">
        <f>IFERROR(VLOOKUP($B159,'[9]SourceData (quarterly)'!$A$2:$AZ$327,28, FALSE),0)</f>
        <v>1092138</v>
      </c>
    </row>
    <row r="160" spans="2:29" x14ac:dyDescent="0.2">
      <c r="B160" s="41" t="s">
        <v>34</v>
      </c>
      <c r="C160" s="41" t="s">
        <v>35</v>
      </c>
      <c r="D160" s="18">
        <f>IFERROR(VLOOKUP($B160,'[9]SourceData (quarterly)'!$A$2:$Z$327,3, FALSE),0)</f>
        <v>0</v>
      </c>
      <c r="E160" s="18">
        <f>IFERROR(VLOOKUP($B160,'[9]SourceData (quarterly)'!$A$2:$Z$327,4, FALSE),0)</f>
        <v>0</v>
      </c>
      <c r="F160" s="18">
        <f>IFERROR(VLOOKUP($B160,'[9]SourceData (quarterly)'!$A$2:$Z$327,5, FALSE),0)</f>
        <v>0</v>
      </c>
      <c r="G160" s="18">
        <f>IFERROR(VLOOKUP($B160,'[9]SourceData (quarterly)'!$A$2:$Z$327,6, FALSE),0)</f>
        <v>1</v>
      </c>
      <c r="H160" s="18">
        <f>IFERROR(VLOOKUP($B160,'[9]SourceData (quarterly)'!$A$2:$Z$327,7, FALSE),0)</f>
        <v>6</v>
      </c>
      <c r="I160" s="18">
        <f>IFERROR(VLOOKUP($B160,'[9]SourceData (quarterly)'!$A$2:$Z$327,8, FALSE),0)</f>
        <v>4</v>
      </c>
      <c r="J160" s="18">
        <f>IFERROR(VLOOKUP($B160,'[9]SourceData (quarterly)'!$A$2:$Z$327,9, FALSE),0)</f>
        <v>3</v>
      </c>
      <c r="K160" s="18">
        <f>IFERROR(VLOOKUP($B160,'[9]SourceData (quarterly)'!$A$2:$Z$327,10, FALSE),0)</f>
        <v>12</v>
      </c>
      <c r="L160" s="18">
        <f>IFERROR(VLOOKUP($B160,'[9]SourceData (quarterly)'!$A$2:$Z$327,11, FALSE),0)</f>
        <v>6</v>
      </c>
      <c r="M160" s="18">
        <f>IFERROR(VLOOKUP($B160,'[9]SourceData (quarterly)'!$A$2:$Z$327,12, FALSE),0)</f>
        <v>3</v>
      </c>
      <c r="N160" s="18">
        <f>IFERROR(VLOOKUP($B160,'[9]SourceData (quarterly)'!$A$2:$Z$327,13, FALSE),0)</f>
        <v>6</v>
      </c>
      <c r="O160" s="18">
        <f>IFERROR(VLOOKUP($B160,'[9]SourceData (quarterly)'!$A$2:$Z$327,14, FALSE),0)</f>
        <v>4</v>
      </c>
      <c r="P160" s="18">
        <f>IFERROR(VLOOKUP($B160,'[9]SourceData (quarterly)'!$A$2:$Z$327,15, FALSE),0)</f>
        <v>45</v>
      </c>
      <c r="Q160" s="18">
        <f>IFERROR(VLOOKUP($B160,'[9]SourceData (quarterly)'!$A$2:$Z$327,16, FALSE),0)</f>
        <v>0</v>
      </c>
      <c r="R160" s="18">
        <f>IFERROR(VLOOKUP($B160,'[9]SourceData (quarterly)'!$A$2:$Z$327,17, FALSE),0)</f>
        <v>0</v>
      </c>
      <c r="S160" s="18">
        <f>IFERROR(VLOOKUP($B160,'[9]SourceData (quarterly)'!$A$2:$Z$327,18, FALSE),0)</f>
        <v>0</v>
      </c>
      <c r="T160" s="18">
        <f>IFERROR(VLOOKUP($B160,'[9]SourceData (quarterly)'!$A$2:$Z$327,19, FALSE),0)</f>
        <v>34599</v>
      </c>
      <c r="U160" s="18">
        <f>IFERROR(VLOOKUP($B160,'[9]SourceData (quarterly)'!$A$2:$Z$327,20, FALSE),0)</f>
        <v>220378</v>
      </c>
      <c r="V160" s="18">
        <f>IFERROR(VLOOKUP($B160,'[9]SourceData (quarterly)'!$A$2:$Z$327,21, FALSE),0)</f>
        <v>194905</v>
      </c>
      <c r="W160" s="18">
        <f>IFERROR(VLOOKUP($B160,'[9]SourceData (quarterly)'!$A$2:$Z$327,22, FALSE),0)</f>
        <v>162789</v>
      </c>
      <c r="X160" s="18">
        <f>IFERROR(VLOOKUP($B160,'[9]SourceData (quarterly)'!$A$2:$Z$327,23, FALSE),0)</f>
        <v>524590</v>
      </c>
      <c r="Y160" s="18">
        <f>IFERROR(VLOOKUP($B160,'[9]SourceData (quarterly)'!$A$2:$Z$327,24, FALSE),0)</f>
        <v>227950</v>
      </c>
      <c r="Z160" s="18">
        <f>IFERROR(VLOOKUP($B160,'[9]SourceData (quarterly)'!$A$2:$Z$327,25, FALSE),0)</f>
        <v>172970</v>
      </c>
      <c r="AA160" s="18">
        <f>IFERROR(VLOOKUP($B160,'[9]SourceData (quarterly)'!$A$2:$Z$327,26, FALSE),0)</f>
        <v>333940</v>
      </c>
      <c r="AB160" s="18">
        <f>IFERROR(VLOOKUP($B160,'[9]SourceData (quarterly)'!$A$2:$AZ$327,27, FALSE),0)</f>
        <v>235560</v>
      </c>
      <c r="AC160" s="18">
        <f>IFERROR(VLOOKUP($B160,'[9]SourceData (quarterly)'!$A$2:$AZ$327,28, FALSE),0)</f>
        <v>2107681</v>
      </c>
    </row>
    <row r="161" spans="2:29" x14ac:dyDescent="0.2">
      <c r="B161" s="41" t="s">
        <v>131</v>
      </c>
      <c r="C161" s="41" t="s">
        <v>132</v>
      </c>
      <c r="D161" s="18">
        <f>IFERROR(VLOOKUP($B161,'[9]SourceData (quarterly)'!$A$2:$Z$327,3, FALSE),0)</f>
        <v>3</v>
      </c>
      <c r="E161" s="18">
        <f>IFERROR(VLOOKUP($B161,'[9]SourceData (quarterly)'!$A$2:$Z$327,4, FALSE),0)</f>
        <v>10</v>
      </c>
      <c r="F161" s="18">
        <f>IFERROR(VLOOKUP($B161,'[9]SourceData (quarterly)'!$A$2:$Z$327,5, FALSE),0)</f>
        <v>16</v>
      </c>
      <c r="G161" s="18">
        <f>IFERROR(VLOOKUP($B161,'[9]SourceData (quarterly)'!$A$2:$Z$327,6, FALSE),0)</f>
        <v>11</v>
      </c>
      <c r="H161" s="18">
        <f>IFERROR(VLOOKUP($B161,'[9]SourceData (quarterly)'!$A$2:$Z$327,7, FALSE),0)</f>
        <v>4</v>
      </c>
      <c r="I161" s="18">
        <f>IFERROR(VLOOKUP($B161,'[9]SourceData (quarterly)'!$A$2:$Z$327,8, FALSE),0)</f>
        <v>10</v>
      </c>
      <c r="J161" s="18">
        <f>IFERROR(VLOOKUP($B161,'[9]SourceData (quarterly)'!$A$2:$Z$327,9, FALSE),0)</f>
        <v>8</v>
      </c>
      <c r="K161" s="18">
        <f>IFERROR(VLOOKUP($B161,'[9]SourceData (quarterly)'!$A$2:$Z$327,10, FALSE),0)</f>
        <v>7</v>
      </c>
      <c r="L161" s="18">
        <f>IFERROR(VLOOKUP($B161,'[9]SourceData (quarterly)'!$A$2:$Z$327,11, FALSE),0)</f>
        <v>20</v>
      </c>
      <c r="M161" s="18">
        <f>IFERROR(VLOOKUP($B161,'[9]SourceData (quarterly)'!$A$2:$Z$327,12, FALSE),0)</f>
        <v>22</v>
      </c>
      <c r="N161" s="18">
        <f>IFERROR(VLOOKUP($B161,'[9]SourceData (quarterly)'!$A$2:$Z$327,13, FALSE),0)</f>
        <v>36</v>
      </c>
      <c r="O161" s="18">
        <f>IFERROR(VLOOKUP($B161,'[9]SourceData (quarterly)'!$A$2:$Z$327,14, FALSE),0)</f>
        <v>15</v>
      </c>
      <c r="P161" s="18">
        <f>IFERROR(VLOOKUP($B161,'[9]SourceData (quarterly)'!$A$2:$Z$327,15, FALSE),0)</f>
        <v>162</v>
      </c>
      <c r="Q161" s="18">
        <f>IFERROR(VLOOKUP($B161,'[9]SourceData (quarterly)'!$A$2:$Z$327,16, FALSE),0)</f>
        <v>84980</v>
      </c>
      <c r="R161" s="18">
        <f>IFERROR(VLOOKUP($B161,'[9]SourceData (quarterly)'!$A$2:$Z$327,17, FALSE),0)</f>
        <v>334920</v>
      </c>
      <c r="S161" s="18">
        <f>IFERROR(VLOOKUP($B161,'[9]SourceData (quarterly)'!$A$2:$Z$327,18, FALSE),0)</f>
        <v>512060</v>
      </c>
      <c r="T161" s="18">
        <f>IFERROR(VLOOKUP($B161,'[9]SourceData (quarterly)'!$A$2:$Z$327,19, FALSE),0)</f>
        <v>282810</v>
      </c>
      <c r="U161" s="18">
        <f>IFERROR(VLOOKUP($B161,'[9]SourceData (quarterly)'!$A$2:$Z$327,20, FALSE),0)</f>
        <v>107960</v>
      </c>
      <c r="V161" s="18">
        <f>IFERROR(VLOOKUP($B161,'[9]SourceData (quarterly)'!$A$2:$Z$327,21, FALSE),0)</f>
        <v>345520</v>
      </c>
      <c r="W161" s="18">
        <f>IFERROR(VLOOKUP($B161,'[9]SourceData (quarterly)'!$A$2:$Z$327,22, FALSE),0)</f>
        <v>269960</v>
      </c>
      <c r="X161" s="18">
        <f>IFERROR(VLOOKUP($B161,'[9]SourceData (quarterly)'!$A$2:$Z$327,23, FALSE),0)</f>
        <v>227960</v>
      </c>
      <c r="Y161" s="18">
        <f>IFERROR(VLOOKUP($B161,'[9]SourceData (quarterly)'!$A$2:$Z$327,24, FALSE),0)</f>
        <v>852100</v>
      </c>
      <c r="Z161" s="18">
        <f>IFERROR(VLOOKUP($B161,'[9]SourceData (quarterly)'!$A$2:$Z$327,25, FALSE),0)</f>
        <v>870820</v>
      </c>
      <c r="AA161" s="18">
        <f>IFERROR(VLOOKUP($B161,'[9]SourceData (quarterly)'!$A$2:$Z$327,26, FALSE),0)</f>
        <v>1577375</v>
      </c>
      <c r="AB161" s="18">
        <f>IFERROR(VLOOKUP($B161,'[9]SourceData (quarterly)'!$A$2:$AZ$327,27, FALSE),0)</f>
        <v>764272</v>
      </c>
      <c r="AC161" s="18">
        <f>IFERROR(VLOOKUP($B161,'[9]SourceData (quarterly)'!$A$2:$AZ$327,28, FALSE),0)</f>
        <v>6230737</v>
      </c>
    </row>
    <row r="162" spans="2:29" x14ac:dyDescent="0.2">
      <c r="B162" s="41" t="s">
        <v>133</v>
      </c>
      <c r="C162" s="41" t="s">
        <v>134</v>
      </c>
      <c r="D162" s="18">
        <f>IFERROR(VLOOKUP($B162,'[9]SourceData (quarterly)'!$A$2:$Z$327,3, FALSE),0)</f>
        <v>2</v>
      </c>
      <c r="E162" s="18">
        <f>IFERROR(VLOOKUP($B162,'[9]SourceData (quarterly)'!$A$2:$Z$327,4, FALSE),0)</f>
        <v>7</v>
      </c>
      <c r="F162" s="18">
        <f>IFERROR(VLOOKUP($B162,'[9]SourceData (quarterly)'!$A$2:$Z$327,5, FALSE),0)</f>
        <v>15</v>
      </c>
      <c r="G162" s="18">
        <f>IFERROR(VLOOKUP($B162,'[9]SourceData (quarterly)'!$A$2:$Z$327,6, FALSE),0)</f>
        <v>12</v>
      </c>
      <c r="H162" s="18">
        <f>IFERROR(VLOOKUP($B162,'[9]SourceData (quarterly)'!$A$2:$Z$327,7, FALSE),0)</f>
        <v>25</v>
      </c>
      <c r="I162" s="18">
        <f>IFERROR(VLOOKUP($B162,'[9]SourceData (quarterly)'!$A$2:$Z$327,8, FALSE),0)</f>
        <v>18</v>
      </c>
      <c r="J162" s="18">
        <f>IFERROR(VLOOKUP($B162,'[9]SourceData (quarterly)'!$A$2:$Z$327,9, FALSE),0)</f>
        <v>23</v>
      </c>
      <c r="K162" s="18">
        <f>IFERROR(VLOOKUP($B162,'[9]SourceData (quarterly)'!$A$2:$Z$327,10, FALSE),0)</f>
        <v>13</v>
      </c>
      <c r="L162" s="18">
        <f>IFERROR(VLOOKUP($B162,'[9]SourceData (quarterly)'!$A$2:$Z$327,11, FALSE),0)</f>
        <v>31</v>
      </c>
      <c r="M162" s="18">
        <f>IFERROR(VLOOKUP($B162,'[9]SourceData (quarterly)'!$A$2:$Z$327,12, FALSE),0)</f>
        <v>24</v>
      </c>
      <c r="N162" s="18">
        <f>IFERROR(VLOOKUP($B162,'[9]SourceData (quarterly)'!$A$2:$Z$327,13, FALSE),0)</f>
        <v>32</v>
      </c>
      <c r="O162" s="18">
        <f>IFERROR(VLOOKUP($B162,'[9]SourceData (quarterly)'!$A$2:$Z$327,14, FALSE),0)</f>
        <v>18</v>
      </c>
      <c r="P162" s="18">
        <f>IFERROR(VLOOKUP($B162,'[9]SourceData (quarterly)'!$A$2:$Z$327,15, FALSE),0)</f>
        <v>220</v>
      </c>
      <c r="Q162" s="18">
        <f>IFERROR(VLOOKUP($B162,'[9]SourceData (quarterly)'!$A$2:$Z$327,16, FALSE),0)</f>
        <v>46998</v>
      </c>
      <c r="R162" s="18">
        <f>IFERROR(VLOOKUP($B162,'[9]SourceData (quarterly)'!$A$2:$Z$327,17, FALSE),0)</f>
        <v>182293</v>
      </c>
      <c r="S162" s="18">
        <f>IFERROR(VLOOKUP($B162,'[9]SourceData (quarterly)'!$A$2:$Z$327,18, FALSE),0)</f>
        <v>411876</v>
      </c>
      <c r="T162" s="18">
        <f>IFERROR(VLOOKUP($B162,'[9]SourceData (quarterly)'!$A$2:$Z$327,19, FALSE),0)</f>
        <v>374081</v>
      </c>
      <c r="U162" s="18">
        <f>IFERROR(VLOOKUP($B162,'[9]SourceData (quarterly)'!$A$2:$Z$327,20, FALSE),0)</f>
        <v>743780</v>
      </c>
      <c r="V162" s="18">
        <f>IFERROR(VLOOKUP($B162,'[9]SourceData (quarterly)'!$A$2:$Z$327,21, FALSE),0)</f>
        <v>518285</v>
      </c>
      <c r="W162" s="18">
        <f>IFERROR(VLOOKUP($B162,'[9]SourceData (quarterly)'!$A$2:$Z$327,22, FALSE),0)</f>
        <v>768704</v>
      </c>
      <c r="X162" s="18">
        <f>IFERROR(VLOOKUP($B162,'[9]SourceData (quarterly)'!$A$2:$Z$327,23, FALSE),0)</f>
        <v>405843</v>
      </c>
      <c r="Y162" s="18">
        <f>IFERROR(VLOOKUP($B162,'[9]SourceData (quarterly)'!$A$2:$Z$327,24, FALSE),0)</f>
        <v>901027</v>
      </c>
      <c r="Z162" s="18">
        <f>IFERROR(VLOOKUP($B162,'[9]SourceData (quarterly)'!$A$2:$Z$327,25, FALSE),0)</f>
        <v>823560</v>
      </c>
      <c r="AA162" s="18">
        <f>IFERROR(VLOOKUP($B162,'[9]SourceData (quarterly)'!$A$2:$Z$327,26, FALSE),0)</f>
        <v>1098034</v>
      </c>
      <c r="AB162" s="18">
        <f>IFERROR(VLOOKUP($B162,'[9]SourceData (quarterly)'!$A$2:$AZ$327,27, FALSE),0)</f>
        <v>602879</v>
      </c>
      <c r="AC162" s="18">
        <f>IFERROR(VLOOKUP($B162,'[9]SourceData (quarterly)'!$A$2:$AZ$327,28, FALSE),0)</f>
        <v>6877360</v>
      </c>
    </row>
    <row r="163" spans="2:29" x14ac:dyDescent="0.2">
      <c r="B163" s="41" t="s">
        <v>135</v>
      </c>
      <c r="C163" s="41" t="s">
        <v>136</v>
      </c>
      <c r="D163" s="18">
        <f>IFERROR(VLOOKUP($B163,'[9]SourceData (quarterly)'!$A$2:$Z$327,3, FALSE),0)</f>
        <v>4</v>
      </c>
      <c r="E163" s="18">
        <f>IFERROR(VLOOKUP($B163,'[9]SourceData (quarterly)'!$A$2:$Z$327,4, FALSE),0)</f>
        <v>5</v>
      </c>
      <c r="F163" s="18">
        <f>IFERROR(VLOOKUP($B163,'[9]SourceData (quarterly)'!$A$2:$Z$327,5, FALSE),0)</f>
        <v>13</v>
      </c>
      <c r="G163" s="18">
        <f>IFERROR(VLOOKUP($B163,'[9]SourceData (quarterly)'!$A$2:$Z$327,6, FALSE),0)</f>
        <v>11</v>
      </c>
      <c r="H163" s="18">
        <f>IFERROR(VLOOKUP($B163,'[9]SourceData (quarterly)'!$A$2:$Z$327,7, FALSE),0)</f>
        <v>10</v>
      </c>
      <c r="I163" s="18">
        <f>IFERROR(VLOOKUP($B163,'[9]SourceData (quarterly)'!$A$2:$Z$327,8, FALSE),0)</f>
        <v>3</v>
      </c>
      <c r="J163" s="18">
        <f>IFERROR(VLOOKUP($B163,'[9]SourceData (quarterly)'!$A$2:$Z$327,9, FALSE),0)</f>
        <v>5</v>
      </c>
      <c r="K163" s="18">
        <f>IFERROR(VLOOKUP($B163,'[9]SourceData (quarterly)'!$A$2:$Z$327,10, FALSE),0)</f>
        <v>2</v>
      </c>
      <c r="L163" s="18">
        <f>IFERROR(VLOOKUP($B163,'[9]SourceData (quarterly)'!$A$2:$Z$327,11, FALSE),0)</f>
        <v>13</v>
      </c>
      <c r="M163" s="18">
        <f>IFERROR(VLOOKUP($B163,'[9]SourceData (quarterly)'!$A$2:$Z$327,12, FALSE),0)</f>
        <v>7</v>
      </c>
      <c r="N163" s="18">
        <f>IFERROR(VLOOKUP($B163,'[9]SourceData (quarterly)'!$A$2:$Z$327,13, FALSE),0)</f>
        <v>12</v>
      </c>
      <c r="O163" s="18">
        <f>IFERROR(VLOOKUP($B163,'[9]SourceData (quarterly)'!$A$2:$Z$327,14, FALSE),0)</f>
        <v>3</v>
      </c>
      <c r="P163" s="18">
        <f>IFERROR(VLOOKUP($B163,'[9]SourceData (quarterly)'!$A$2:$Z$327,15, FALSE),0)</f>
        <v>88</v>
      </c>
      <c r="Q163" s="18">
        <f>IFERROR(VLOOKUP($B163,'[9]SourceData (quarterly)'!$A$2:$Z$327,16, FALSE),0)</f>
        <v>140596</v>
      </c>
      <c r="R163" s="18">
        <f>IFERROR(VLOOKUP($B163,'[9]SourceData (quarterly)'!$A$2:$Z$327,17, FALSE),0)</f>
        <v>177995</v>
      </c>
      <c r="S163" s="18">
        <f>IFERROR(VLOOKUP($B163,'[9]SourceData (quarterly)'!$A$2:$Z$327,18, FALSE),0)</f>
        <v>414544</v>
      </c>
      <c r="T163" s="18">
        <f>IFERROR(VLOOKUP($B163,'[9]SourceData (quarterly)'!$A$2:$Z$327,19, FALSE),0)</f>
        <v>373427</v>
      </c>
      <c r="U163" s="18">
        <f>IFERROR(VLOOKUP($B163,'[9]SourceData (quarterly)'!$A$2:$Z$327,20, FALSE),0)</f>
        <v>360327</v>
      </c>
      <c r="V163" s="18">
        <f>IFERROR(VLOOKUP($B163,'[9]SourceData (quarterly)'!$A$2:$Z$327,21, FALSE),0)</f>
        <v>156780</v>
      </c>
      <c r="W163" s="18">
        <f>IFERROR(VLOOKUP($B163,'[9]SourceData (quarterly)'!$A$2:$Z$327,22, FALSE),0)</f>
        <v>205809</v>
      </c>
      <c r="X163" s="18">
        <f>IFERROR(VLOOKUP($B163,'[9]SourceData (quarterly)'!$A$2:$Z$327,23, FALSE),0)</f>
        <v>92380</v>
      </c>
      <c r="Y163" s="18">
        <f>IFERROR(VLOOKUP($B163,'[9]SourceData (quarterly)'!$A$2:$Z$327,24, FALSE),0)</f>
        <v>449535</v>
      </c>
      <c r="Z163" s="18">
        <f>IFERROR(VLOOKUP($B163,'[9]SourceData (quarterly)'!$A$2:$Z$327,25, FALSE),0)</f>
        <v>210885</v>
      </c>
      <c r="AA163" s="18">
        <f>IFERROR(VLOOKUP($B163,'[9]SourceData (quarterly)'!$A$2:$Z$327,26, FALSE),0)</f>
        <v>359717</v>
      </c>
      <c r="AB163" s="18">
        <f>IFERROR(VLOOKUP($B163,'[9]SourceData (quarterly)'!$A$2:$AZ$327,27, FALSE),0)</f>
        <v>101380</v>
      </c>
      <c r="AC163" s="18">
        <f>IFERROR(VLOOKUP($B163,'[9]SourceData (quarterly)'!$A$2:$AZ$327,28, FALSE),0)</f>
        <v>3043375</v>
      </c>
    </row>
    <row r="164" spans="2:29" x14ac:dyDescent="0.2">
      <c r="B164" s="41" t="s">
        <v>137</v>
      </c>
      <c r="C164" s="41" t="s">
        <v>138</v>
      </c>
      <c r="D164" s="18">
        <f>IFERROR(VLOOKUP($B164,'[9]SourceData (quarterly)'!$A$2:$Z$327,3, FALSE),0)</f>
        <v>0</v>
      </c>
      <c r="E164" s="18">
        <f>IFERROR(VLOOKUP($B164,'[9]SourceData (quarterly)'!$A$2:$Z$327,4, FALSE),0)</f>
        <v>3</v>
      </c>
      <c r="F164" s="18">
        <f>IFERROR(VLOOKUP($B164,'[9]SourceData (quarterly)'!$A$2:$Z$327,5, FALSE),0)</f>
        <v>2</v>
      </c>
      <c r="G164" s="18">
        <f>IFERROR(VLOOKUP($B164,'[9]SourceData (quarterly)'!$A$2:$Z$327,6, FALSE),0)</f>
        <v>2</v>
      </c>
      <c r="H164" s="18">
        <f>IFERROR(VLOOKUP($B164,'[9]SourceData (quarterly)'!$A$2:$Z$327,7, FALSE),0)</f>
        <v>0</v>
      </c>
      <c r="I164" s="18">
        <f>IFERROR(VLOOKUP($B164,'[9]SourceData (quarterly)'!$A$2:$Z$327,8, FALSE),0)</f>
        <v>0</v>
      </c>
      <c r="J164" s="18">
        <f>IFERROR(VLOOKUP($B164,'[9]SourceData (quarterly)'!$A$2:$Z$327,9, FALSE),0)</f>
        <v>0</v>
      </c>
      <c r="K164" s="18">
        <f>IFERROR(VLOOKUP($B164,'[9]SourceData (quarterly)'!$A$2:$Z$327,10, FALSE),0)</f>
        <v>1</v>
      </c>
      <c r="L164" s="18">
        <f>IFERROR(VLOOKUP($B164,'[9]SourceData (quarterly)'!$A$2:$Z$327,11, FALSE),0)</f>
        <v>3</v>
      </c>
      <c r="M164" s="18">
        <f>IFERROR(VLOOKUP($B164,'[9]SourceData (quarterly)'!$A$2:$Z$327,12, FALSE),0)</f>
        <v>5</v>
      </c>
      <c r="N164" s="18">
        <f>IFERROR(VLOOKUP($B164,'[9]SourceData (quarterly)'!$A$2:$Z$327,13, FALSE),0)</f>
        <v>19</v>
      </c>
      <c r="O164" s="18">
        <f>IFERROR(VLOOKUP($B164,'[9]SourceData (quarterly)'!$A$2:$Z$327,14, FALSE),0)</f>
        <v>5</v>
      </c>
      <c r="P164" s="18">
        <f>IFERROR(VLOOKUP($B164,'[9]SourceData (quarterly)'!$A$2:$Z$327,15, FALSE),0)</f>
        <v>40</v>
      </c>
      <c r="Q164" s="18">
        <f>IFERROR(VLOOKUP($B164,'[9]SourceData (quarterly)'!$A$2:$Z$327,16, FALSE),0)</f>
        <v>0</v>
      </c>
      <c r="R164" s="18">
        <f>IFERROR(VLOOKUP($B164,'[9]SourceData (quarterly)'!$A$2:$Z$327,17, FALSE),0)</f>
        <v>109600</v>
      </c>
      <c r="S164" s="18">
        <f>IFERROR(VLOOKUP($B164,'[9]SourceData (quarterly)'!$A$2:$Z$327,18, FALSE),0)</f>
        <v>59600</v>
      </c>
      <c r="T164" s="18">
        <f>IFERROR(VLOOKUP($B164,'[9]SourceData (quarterly)'!$A$2:$Z$327,19, FALSE),0)</f>
        <v>112380</v>
      </c>
      <c r="U164" s="18">
        <f>IFERROR(VLOOKUP($B164,'[9]SourceData (quarterly)'!$A$2:$Z$327,20, FALSE),0)</f>
        <v>0</v>
      </c>
      <c r="V164" s="18">
        <f>IFERROR(VLOOKUP($B164,'[9]SourceData (quarterly)'!$A$2:$Z$327,21, FALSE),0)</f>
        <v>0</v>
      </c>
      <c r="W164" s="18">
        <f>IFERROR(VLOOKUP($B164,'[9]SourceData (quarterly)'!$A$2:$Z$327,22, FALSE),0)</f>
        <v>0</v>
      </c>
      <c r="X164" s="18">
        <f>IFERROR(VLOOKUP($B164,'[9]SourceData (quarterly)'!$A$2:$Z$327,23, FALSE),0)</f>
        <v>44400</v>
      </c>
      <c r="Y164" s="18">
        <f>IFERROR(VLOOKUP($B164,'[9]SourceData (quarterly)'!$A$2:$Z$327,24, FALSE),0)</f>
        <v>117000</v>
      </c>
      <c r="Z164" s="18">
        <f>IFERROR(VLOOKUP($B164,'[9]SourceData (quarterly)'!$A$2:$Z$327,25, FALSE),0)</f>
        <v>197580</v>
      </c>
      <c r="AA164" s="18">
        <f>IFERROR(VLOOKUP($B164,'[9]SourceData (quarterly)'!$A$2:$Z$327,26, FALSE),0)</f>
        <v>925907</v>
      </c>
      <c r="AB164" s="18">
        <f>IFERROR(VLOOKUP($B164,'[9]SourceData (quarterly)'!$A$2:$AZ$327,27, FALSE),0)</f>
        <v>293790</v>
      </c>
      <c r="AC164" s="18">
        <f>IFERROR(VLOOKUP($B164,'[9]SourceData (quarterly)'!$A$2:$AZ$327,28, FALSE),0)</f>
        <v>1860257</v>
      </c>
    </row>
    <row r="165" spans="2:29" x14ac:dyDescent="0.2">
      <c r="B165" s="41" t="s">
        <v>139</v>
      </c>
      <c r="C165" s="41" t="s">
        <v>140</v>
      </c>
      <c r="D165" s="18">
        <f>IFERROR(VLOOKUP($B165,'[9]SourceData (quarterly)'!$A$2:$Z$327,3, FALSE),0)</f>
        <v>0</v>
      </c>
      <c r="E165" s="18">
        <f>IFERROR(VLOOKUP($B165,'[9]SourceData (quarterly)'!$A$2:$Z$327,4, FALSE),0)</f>
        <v>8</v>
      </c>
      <c r="F165" s="18">
        <f>IFERROR(VLOOKUP($B165,'[9]SourceData (quarterly)'!$A$2:$Z$327,5, FALSE),0)</f>
        <v>7</v>
      </c>
      <c r="G165" s="18">
        <f>IFERROR(VLOOKUP($B165,'[9]SourceData (quarterly)'!$A$2:$Z$327,6, FALSE),0)</f>
        <v>5</v>
      </c>
      <c r="H165" s="18">
        <f>IFERROR(VLOOKUP($B165,'[9]SourceData (quarterly)'!$A$2:$Z$327,7, FALSE),0)</f>
        <v>12</v>
      </c>
      <c r="I165" s="18">
        <f>IFERROR(VLOOKUP($B165,'[9]SourceData (quarterly)'!$A$2:$Z$327,8, FALSE),0)</f>
        <v>4</v>
      </c>
      <c r="J165" s="18">
        <f>IFERROR(VLOOKUP($B165,'[9]SourceData (quarterly)'!$A$2:$Z$327,9, FALSE),0)</f>
        <v>4</v>
      </c>
      <c r="K165" s="18">
        <f>IFERROR(VLOOKUP($B165,'[9]SourceData (quarterly)'!$A$2:$Z$327,10, FALSE),0)</f>
        <v>2</v>
      </c>
      <c r="L165" s="18">
        <f>IFERROR(VLOOKUP($B165,'[9]SourceData (quarterly)'!$A$2:$Z$327,11, FALSE),0)</f>
        <v>11</v>
      </c>
      <c r="M165" s="18">
        <f>IFERROR(VLOOKUP($B165,'[9]SourceData (quarterly)'!$A$2:$Z$327,12, FALSE),0)</f>
        <v>6</v>
      </c>
      <c r="N165" s="18">
        <f>IFERROR(VLOOKUP($B165,'[9]SourceData (quarterly)'!$A$2:$Z$327,13, FALSE),0)</f>
        <v>3</v>
      </c>
      <c r="O165" s="18">
        <f>IFERROR(VLOOKUP($B165,'[9]SourceData (quarterly)'!$A$2:$Z$327,14, FALSE),0)</f>
        <v>1</v>
      </c>
      <c r="P165" s="18">
        <f>IFERROR(VLOOKUP($B165,'[9]SourceData (quarterly)'!$A$2:$Z$327,15, FALSE),0)</f>
        <v>63</v>
      </c>
      <c r="Q165" s="18">
        <f>IFERROR(VLOOKUP($B165,'[9]SourceData (quarterly)'!$A$2:$Z$327,16, FALSE),0)</f>
        <v>0</v>
      </c>
      <c r="R165" s="18">
        <f>IFERROR(VLOOKUP($B165,'[9]SourceData (quarterly)'!$A$2:$Z$327,17, FALSE),0)</f>
        <v>194547</v>
      </c>
      <c r="S165" s="18">
        <f>IFERROR(VLOOKUP($B165,'[9]SourceData (quarterly)'!$A$2:$Z$327,18, FALSE),0)</f>
        <v>198288</v>
      </c>
      <c r="T165" s="18">
        <f>IFERROR(VLOOKUP($B165,'[9]SourceData (quarterly)'!$A$2:$Z$327,19, FALSE),0)</f>
        <v>189300</v>
      </c>
      <c r="U165" s="18">
        <f>IFERROR(VLOOKUP($B165,'[9]SourceData (quarterly)'!$A$2:$Z$327,20, FALSE),0)</f>
        <v>433575</v>
      </c>
      <c r="V165" s="18">
        <f>IFERROR(VLOOKUP($B165,'[9]SourceData (quarterly)'!$A$2:$Z$327,21, FALSE),0)</f>
        <v>123788</v>
      </c>
      <c r="W165" s="18">
        <f>IFERROR(VLOOKUP($B165,'[9]SourceData (quarterly)'!$A$2:$Z$327,22, FALSE),0)</f>
        <v>94797</v>
      </c>
      <c r="X165" s="18">
        <f>IFERROR(VLOOKUP($B165,'[9]SourceData (quarterly)'!$A$2:$Z$327,23, FALSE),0)</f>
        <v>49032</v>
      </c>
      <c r="Y165" s="18">
        <f>IFERROR(VLOOKUP($B165,'[9]SourceData (quarterly)'!$A$2:$Z$327,24, FALSE),0)</f>
        <v>334257</v>
      </c>
      <c r="Z165" s="18">
        <f>IFERROR(VLOOKUP($B165,'[9]SourceData (quarterly)'!$A$2:$Z$327,25, FALSE),0)</f>
        <v>202540</v>
      </c>
      <c r="AA165" s="18">
        <f>IFERROR(VLOOKUP($B165,'[9]SourceData (quarterly)'!$A$2:$Z$327,26, FALSE),0)</f>
        <v>102397</v>
      </c>
      <c r="AB165" s="18">
        <f>IFERROR(VLOOKUP($B165,'[9]SourceData (quarterly)'!$A$2:$AZ$327,27, FALSE),0)</f>
        <v>52995</v>
      </c>
      <c r="AC165" s="18">
        <f>IFERROR(VLOOKUP($B165,'[9]SourceData (quarterly)'!$A$2:$AZ$327,28, FALSE),0)</f>
        <v>1975516</v>
      </c>
    </row>
    <row r="166" spans="2:29" x14ac:dyDescent="0.2">
      <c r="B166" s="41" t="s">
        <v>141</v>
      </c>
      <c r="C166" s="41" t="s">
        <v>142</v>
      </c>
      <c r="D166" s="18">
        <f>IFERROR(VLOOKUP($B166,'[9]SourceData (quarterly)'!$A$2:$Z$327,3, FALSE),0)</f>
        <v>3</v>
      </c>
      <c r="E166" s="18">
        <f>IFERROR(VLOOKUP($B166,'[9]SourceData (quarterly)'!$A$2:$Z$327,4, FALSE),0)</f>
        <v>2</v>
      </c>
      <c r="F166" s="18">
        <f>IFERROR(VLOOKUP($B166,'[9]SourceData (quarterly)'!$A$2:$Z$327,5, FALSE),0)</f>
        <v>0</v>
      </c>
      <c r="G166" s="18">
        <f>IFERROR(VLOOKUP($B166,'[9]SourceData (quarterly)'!$A$2:$Z$327,6, FALSE),0)</f>
        <v>0</v>
      </c>
      <c r="H166" s="18">
        <f>IFERROR(VLOOKUP($B166,'[9]SourceData (quarterly)'!$A$2:$Z$327,7, FALSE),0)</f>
        <v>3</v>
      </c>
      <c r="I166" s="18">
        <f>IFERROR(VLOOKUP($B166,'[9]SourceData (quarterly)'!$A$2:$Z$327,8, FALSE),0)</f>
        <v>2</v>
      </c>
      <c r="J166" s="18">
        <f>IFERROR(VLOOKUP($B166,'[9]SourceData (quarterly)'!$A$2:$Z$327,9, FALSE),0)</f>
        <v>2</v>
      </c>
      <c r="K166" s="18">
        <f>IFERROR(VLOOKUP($B166,'[9]SourceData (quarterly)'!$A$2:$Z$327,10, FALSE),0)</f>
        <v>6</v>
      </c>
      <c r="L166" s="18">
        <f>IFERROR(VLOOKUP($B166,'[9]SourceData (quarterly)'!$A$2:$Z$327,11, FALSE),0)</f>
        <v>12</v>
      </c>
      <c r="M166" s="18">
        <f>IFERROR(VLOOKUP($B166,'[9]SourceData (quarterly)'!$A$2:$Z$327,12, FALSE),0)</f>
        <v>9</v>
      </c>
      <c r="N166" s="18">
        <f>IFERROR(VLOOKUP($B166,'[9]SourceData (quarterly)'!$A$2:$Z$327,13, FALSE),0)</f>
        <v>12</v>
      </c>
      <c r="O166" s="18">
        <f>IFERROR(VLOOKUP($B166,'[9]SourceData (quarterly)'!$A$2:$Z$327,14, FALSE),0)</f>
        <v>2</v>
      </c>
      <c r="P166" s="18">
        <f>IFERROR(VLOOKUP($B166,'[9]SourceData (quarterly)'!$A$2:$Z$327,15, FALSE),0)</f>
        <v>53</v>
      </c>
      <c r="Q166" s="18">
        <f>IFERROR(VLOOKUP($B166,'[9]SourceData (quarterly)'!$A$2:$Z$327,16, FALSE),0)</f>
        <v>105197</v>
      </c>
      <c r="R166" s="18">
        <f>IFERROR(VLOOKUP($B166,'[9]SourceData (quarterly)'!$A$2:$Z$327,17, FALSE),0)</f>
        <v>130000</v>
      </c>
      <c r="S166" s="18">
        <f>IFERROR(VLOOKUP($B166,'[9]SourceData (quarterly)'!$A$2:$Z$327,18, FALSE),0)</f>
        <v>0</v>
      </c>
      <c r="T166" s="18">
        <f>IFERROR(VLOOKUP($B166,'[9]SourceData (quarterly)'!$A$2:$Z$327,19, FALSE),0)</f>
        <v>0</v>
      </c>
      <c r="U166" s="18">
        <f>IFERROR(VLOOKUP($B166,'[9]SourceData (quarterly)'!$A$2:$Z$327,20, FALSE),0)</f>
        <v>158390</v>
      </c>
      <c r="V166" s="18">
        <f>IFERROR(VLOOKUP($B166,'[9]SourceData (quarterly)'!$A$2:$Z$327,21, FALSE),0)</f>
        <v>129598</v>
      </c>
      <c r="W166" s="18">
        <f>IFERROR(VLOOKUP($B166,'[9]SourceData (quarterly)'!$A$2:$Z$327,22, FALSE),0)</f>
        <v>112999</v>
      </c>
      <c r="X166" s="18">
        <f>IFERROR(VLOOKUP($B166,'[9]SourceData (quarterly)'!$A$2:$Z$327,23, FALSE),0)</f>
        <v>208598</v>
      </c>
      <c r="Y166" s="18">
        <f>IFERROR(VLOOKUP($B166,'[9]SourceData (quarterly)'!$A$2:$Z$327,24, FALSE),0)</f>
        <v>495792</v>
      </c>
      <c r="Z166" s="18">
        <f>IFERROR(VLOOKUP($B166,'[9]SourceData (quarterly)'!$A$2:$Z$327,25, FALSE),0)</f>
        <v>412384</v>
      </c>
      <c r="AA166" s="18">
        <f>IFERROR(VLOOKUP($B166,'[9]SourceData (quarterly)'!$A$2:$Z$327,26, FALSE),0)</f>
        <v>482335</v>
      </c>
      <c r="AB166" s="18">
        <f>IFERROR(VLOOKUP($B166,'[9]SourceData (quarterly)'!$A$2:$AZ$327,27, FALSE),0)</f>
        <v>75598</v>
      </c>
      <c r="AC166" s="18">
        <f>IFERROR(VLOOKUP($B166,'[9]SourceData (quarterly)'!$A$2:$AZ$327,28, FALSE),0)</f>
        <v>2310891</v>
      </c>
    </row>
    <row r="167" spans="2:29" x14ac:dyDescent="0.2">
      <c r="B167" s="41" t="s">
        <v>143</v>
      </c>
      <c r="C167" s="41" t="s">
        <v>144</v>
      </c>
      <c r="D167" s="18">
        <f>IFERROR(VLOOKUP($B167,'[9]SourceData (quarterly)'!$A$2:$Z$327,3, FALSE),0)</f>
        <v>0</v>
      </c>
      <c r="E167" s="18">
        <f>IFERROR(VLOOKUP($B167,'[9]SourceData (quarterly)'!$A$2:$Z$327,4, FALSE),0)</f>
        <v>2</v>
      </c>
      <c r="F167" s="18">
        <f>IFERROR(VLOOKUP($B167,'[9]SourceData (quarterly)'!$A$2:$Z$327,5, FALSE),0)</f>
        <v>0</v>
      </c>
      <c r="G167" s="18">
        <f>IFERROR(VLOOKUP($B167,'[9]SourceData (quarterly)'!$A$2:$Z$327,6, FALSE),0)</f>
        <v>0</v>
      </c>
      <c r="H167" s="18">
        <f>IFERROR(VLOOKUP($B167,'[9]SourceData (quarterly)'!$A$2:$Z$327,7, FALSE),0)</f>
        <v>2</v>
      </c>
      <c r="I167" s="18">
        <f>IFERROR(VLOOKUP($B167,'[9]SourceData (quarterly)'!$A$2:$Z$327,8, FALSE),0)</f>
        <v>2</v>
      </c>
      <c r="J167" s="18">
        <f>IFERROR(VLOOKUP($B167,'[9]SourceData (quarterly)'!$A$2:$Z$327,9, FALSE),0)</f>
        <v>8</v>
      </c>
      <c r="K167" s="18">
        <f>IFERROR(VLOOKUP($B167,'[9]SourceData (quarterly)'!$A$2:$Z$327,10, FALSE),0)</f>
        <v>2</v>
      </c>
      <c r="L167" s="18">
        <f>IFERROR(VLOOKUP($B167,'[9]SourceData (quarterly)'!$A$2:$Z$327,11, FALSE),0)</f>
        <v>5</v>
      </c>
      <c r="M167" s="18">
        <f>IFERROR(VLOOKUP($B167,'[9]SourceData (quarterly)'!$A$2:$Z$327,12, FALSE),0)</f>
        <v>6</v>
      </c>
      <c r="N167" s="18">
        <f>IFERROR(VLOOKUP($B167,'[9]SourceData (quarterly)'!$A$2:$Z$327,13, FALSE),0)</f>
        <v>13</v>
      </c>
      <c r="O167" s="18">
        <f>IFERROR(VLOOKUP($B167,'[9]SourceData (quarterly)'!$A$2:$Z$327,14, FALSE),0)</f>
        <v>6</v>
      </c>
      <c r="P167" s="18">
        <f>IFERROR(VLOOKUP($B167,'[9]SourceData (quarterly)'!$A$2:$Z$327,15, FALSE),0)</f>
        <v>46</v>
      </c>
      <c r="Q167" s="18">
        <f>IFERROR(VLOOKUP($B167,'[9]SourceData (quarterly)'!$A$2:$Z$327,16, FALSE),0)</f>
        <v>0</v>
      </c>
      <c r="R167" s="18">
        <f>IFERROR(VLOOKUP($B167,'[9]SourceData (quarterly)'!$A$2:$Z$327,17, FALSE),0)</f>
        <v>82999</v>
      </c>
      <c r="S167" s="18">
        <f>IFERROR(VLOOKUP($B167,'[9]SourceData (quarterly)'!$A$2:$Z$327,18, FALSE),0)</f>
        <v>0</v>
      </c>
      <c r="T167" s="18">
        <f>IFERROR(VLOOKUP($B167,'[9]SourceData (quarterly)'!$A$2:$Z$327,19, FALSE),0)</f>
        <v>0</v>
      </c>
      <c r="U167" s="18">
        <f>IFERROR(VLOOKUP($B167,'[9]SourceData (quarterly)'!$A$2:$Z$327,20, FALSE),0)</f>
        <v>35980</v>
      </c>
      <c r="V167" s="18">
        <f>IFERROR(VLOOKUP($B167,'[9]SourceData (quarterly)'!$A$2:$Z$327,21, FALSE),0)</f>
        <v>52380</v>
      </c>
      <c r="W167" s="18">
        <f>IFERROR(VLOOKUP($B167,'[9]SourceData (quarterly)'!$A$2:$Z$327,22, FALSE),0)</f>
        <v>295454</v>
      </c>
      <c r="X167" s="18">
        <f>IFERROR(VLOOKUP($B167,'[9]SourceData (quarterly)'!$A$2:$Z$327,23, FALSE),0)</f>
        <v>85989</v>
      </c>
      <c r="Y167" s="18">
        <f>IFERROR(VLOOKUP($B167,'[9]SourceData (quarterly)'!$A$2:$Z$327,24, FALSE),0)</f>
        <v>167988</v>
      </c>
      <c r="Z167" s="18">
        <f>IFERROR(VLOOKUP($B167,'[9]SourceData (quarterly)'!$A$2:$Z$327,25, FALSE),0)</f>
        <v>186740</v>
      </c>
      <c r="AA167" s="18">
        <f>IFERROR(VLOOKUP($B167,'[9]SourceData (quarterly)'!$A$2:$Z$327,26, FALSE),0)</f>
        <v>425524</v>
      </c>
      <c r="AB167" s="18">
        <f>IFERROR(VLOOKUP($B167,'[9]SourceData (quarterly)'!$A$2:$AZ$327,27, FALSE),0)</f>
        <v>214726</v>
      </c>
      <c r="AC167" s="18">
        <f>IFERROR(VLOOKUP($B167,'[9]SourceData (quarterly)'!$A$2:$AZ$327,28, FALSE),0)</f>
        <v>1547780</v>
      </c>
    </row>
    <row r="168" spans="2:29" x14ac:dyDescent="0.2">
      <c r="B168" s="41" t="s">
        <v>145</v>
      </c>
      <c r="C168" s="41" t="s">
        <v>146</v>
      </c>
      <c r="D168" s="18">
        <f>IFERROR(VLOOKUP($B168,'[9]SourceData (quarterly)'!$A$2:$Z$327,3, FALSE),0)</f>
        <v>5</v>
      </c>
      <c r="E168" s="18">
        <f>IFERROR(VLOOKUP($B168,'[9]SourceData (quarterly)'!$A$2:$Z$327,4, FALSE),0)</f>
        <v>12</v>
      </c>
      <c r="F168" s="18">
        <f>IFERROR(VLOOKUP($B168,'[9]SourceData (quarterly)'!$A$2:$Z$327,5, FALSE),0)</f>
        <v>36</v>
      </c>
      <c r="G168" s="18">
        <f>IFERROR(VLOOKUP($B168,'[9]SourceData (quarterly)'!$A$2:$Z$327,6, FALSE),0)</f>
        <v>25</v>
      </c>
      <c r="H168" s="18">
        <f>IFERROR(VLOOKUP($B168,'[9]SourceData (quarterly)'!$A$2:$Z$327,7, FALSE),0)</f>
        <v>56</v>
      </c>
      <c r="I168" s="18">
        <f>IFERROR(VLOOKUP($B168,'[9]SourceData (quarterly)'!$A$2:$Z$327,8, FALSE),0)</f>
        <v>34</v>
      </c>
      <c r="J168" s="18">
        <f>IFERROR(VLOOKUP($B168,'[9]SourceData (quarterly)'!$A$2:$Z$327,9, FALSE),0)</f>
        <v>58</v>
      </c>
      <c r="K168" s="18">
        <f>IFERROR(VLOOKUP($B168,'[9]SourceData (quarterly)'!$A$2:$Z$327,10, FALSE),0)</f>
        <v>35</v>
      </c>
      <c r="L168" s="18">
        <f>IFERROR(VLOOKUP($B168,'[9]SourceData (quarterly)'!$A$2:$Z$327,11, FALSE),0)</f>
        <v>66</v>
      </c>
      <c r="M168" s="18">
        <f>IFERROR(VLOOKUP($B168,'[9]SourceData (quarterly)'!$A$2:$Z$327,12, FALSE),0)</f>
        <v>43</v>
      </c>
      <c r="N168" s="18">
        <f>IFERROR(VLOOKUP($B168,'[9]SourceData (quarterly)'!$A$2:$Z$327,13, FALSE),0)</f>
        <v>99</v>
      </c>
      <c r="O168" s="18">
        <f>IFERROR(VLOOKUP($B168,'[9]SourceData (quarterly)'!$A$2:$Z$327,14, FALSE),0)</f>
        <v>70</v>
      </c>
      <c r="P168" s="18">
        <f>IFERROR(VLOOKUP($B168,'[9]SourceData (quarterly)'!$A$2:$Z$327,15, FALSE),0)</f>
        <v>539</v>
      </c>
      <c r="Q168" s="18">
        <f>IFERROR(VLOOKUP($B168,'[9]SourceData (quarterly)'!$A$2:$Z$327,16, FALSE),0)</f>
        <v>158198</v>
      </c>
      <c r="R168" s="18">
        <f>IFERROR(VLOOKUP($B168,'[9]SourceData (quarterly)'!$A$2:$Z$327,17, FALSE),0)</f>
        <v>367583</v>
      </c>
      <c r="S168" s="18">
        <f>IFERROR(VLOOKUP($B168,'[9]SourceData (quarterly)'!$A$2:$Z$327,18, FALSE),0)</f>
        <v>1207785</v>
      </c>
      <c r="T168" s="18">
        <f>IFERROR(VLOOKUP($B168,'[9]SourceData (quarterly)'!$A$2:$Z$327,19, FALSE),0)</f>
        <v>930575</v>
      </c>
      <c r="U168" s="18">
        <f>IFERROR(VLOOKUP($B168,'[9]SourceData (quarterly)'!$A$2:$Z$327,20, FALSE),0)</f>
        <v>2097202</v>
      </c>
      <c r="V168" s="18">
        <f>IFERROR(VLOOKUP($B168,'[9]SourceData (quarterly)'!$A$2:$Z$327,21, FALSE),0)</f>
        <v>1148146</v>
      </c>
      <c r="W168" s="18">
        <f>IFERROR(VLOOKUP($B168,'[9]SourceData (quarterly)'!$A$2:$Z$327,22, FALSE),0)</f>
        <v>2119343</v>
      </c>
      <c r="X168" s="18">
        <f>IFERROR(VLOOKUP($B168,'[9]SourceData (quarterly)'!$A$2:$Z$327,23, FALSE),0)</f>
        <v>1351741</v>
      </c>
      <c r="Y168" s="18">
        <f>IFERROR(VLOOKUP($B168,'[9]SourceData (quarterly)'!$A$2:$Z$327,24, FALSE),0)</f>
        <v>2678574</v>
      </c>
      <c r="Z168" s="18">
        <f>IFERROR(VLOOKUP($B168,'[9]SourceData (quarterly)'!$A$2:$Z$327,25, FALSE),0)</f>
        <v>1802369</v>
      </c>
      <c r="AA168" s="18">
        <f>IFERROR(VLOOKUP($B168,'[9]SourceData (quarterly)'!$A$2:$Z$327,26, FALSE),0)</f>
        <v>3772002</v>
      </c>
      <c r="AB168" s="18">
        <f>IFERROR(VLOOKUP($B168,'[9]SourceData (quarterly)'!$A$2:$AZ$327,27, FALSE),0)</f>
        <v>2773557</v>
      </c>
      <c r="AC168" s="18">
        <f>IFERROR(VLOOKUP($B168,'[9]SourceData (quarterly)'!$A$2:$AZ$327,28, FALSE),0)</f>
        <v>20407075</v>
      </c>
    </row>
    <row r="169" spans="2:29" x14ac:dyDescent="0.2">
      <c r="B169" s="41" t="s">
        <v>547</v>
      </c>
      <c r="C169" s="41" t="s">
        <v>548</v>
      </c>
      <c r="D169" s="18">
        <f>IFERROR(VLOOKUP($B169,'[9]SourceData (quarterly)'!$A$2:$Z$327,3, FALSE),0)</f>
        <v>11</v>
      </c>
      <c r="E169" s="18">
        <f>IFERROR(VLOOKUP($B169,'[9]SourceData (quarterly)'!$A$2:$Z$327,4, FALSE),0)</f>
        <v>17</v>
      </c>
      <c r="F169" s="18">
        <f>IFERROR(VLOOKUP($B169,'[9]SourceData (quarterly)'!$A$2:$Z$327,5, FALSE),0)</f>
        <v>49</v>
      </c>
      <c r="G169" s="18">
        <f>IFERROR(VLOOKUP($B169,'[9]SourceData (quarterly)'!$A$2:$Z$327,6, FALSE),0)</f>
        <v>31</v>
      </c>
      <c r="H169" s="18">
        <f>IFERROR(VLOOKUP($B169,'[9]SourceData (quarterly)'!$A$2:$Z$327,7, FALSE),0)</f>
        <v>52</v>
      </c>
      <c r="I169" s="18">
        <f>IFERROR(VLOOKUP($B169,'[9]SourceData (quarterly)'!$A$2:$Z$327,8, FALSE),0)</f>
        <v>37</v>
      </c>
      <c r="J169" s="18">
        <f>IFERROR(VLOOKUP($B169,'[9]SourceData (quarterly)'!$A$2:$Z$327,9, FALSE),0)</f>
        <v>55</v>
      </c>
      <c r="K169" s="18">
        <f>IFERROR(VLOOKUP($B169,'[9]SourceData (quarterly)'!$A$2:$Z$327,10, FALSE),0)</f>
        <v>29</v>
      </c>
      <c r="L169" s="18">
        <f>IFERROR(VLOOKUP($B169,'[9]SourceData (quarterly)'!$A$2:$Z$327,11, FALSE),0)</f>
        <v>56</v>
      </c>
      <c r="M169" s="18">
        <f>IFERROR(VLOOKUP($B169,'[9]SourceData (quarterly)'!$A$2:$Z$327,12, FALSE),0)</f>
        <v>37</v>
      </c>
      <c r="N169" s="18">
        <f>IFERROR(VLOOKUP($B169,'[9]SourceData (quarterly)'!$A$2:$Z$327,13, FALSE),0)</f>
        <v>77</v>
      </c>
      <c r="O169" s="18">
        <f>IFERROR(VLOOKUP($B169,'[9]SourceData (quarterly)'!$A$2:$Z$327,14, FALSE),0)</f>
        <v>37</v>
      </c>
      <c r="P169" s="18">
        <f>IFERROR(VLOOKUP($B169,'[9]SourceData (quarterly)'!$A$2:$Z$327,15, FALSE),0)</f>
        <v>488</v>
      </c>
      <c r="Q169" s="18">
        <f>IFERROR(VLOOKUP($B169,'[9]SourceData (quarterly)'!$A$2:$Z$327,16, FALSE),0)</f>
        <v>324782</v>
      </c>
      <c r="R169" s="18">
        <f>IFERROR(VLOOKUP($B169,'[9]SourceData (quarterly)'!$A$2:$Z$327,17, FALSE),0)</f>
        <v>657940</v>
      </c>
      <c r="S169" s="18">
        <f>IFERROR(VLOOKUP($B169,'[9]SourceData (quarterly)'!$A$2:$Z$327,18, FALSE),0)</f>
        <v>1949835</v>
      </c>
      <c r="T169" s="18">
        <f>IFERROR(VLOOKUP($B169,'[9]SourceData (quarterly)'!$A$2:$Z$327,19, FALSE),0)</f>
        <v>1220781</v>
      </c>
      <c r="U169" s="18">
        <f>IFERROR(VLOOKUP($B169,'[9]SourceData (quarterly)'!$A$2:$Z$327,20, FALSE),0)</f>
        <v>2367150</v>
      </c>
      <c r="V169" s="18">
        <f>IFERROR(VLOOKUP($B169,'[9]SourceData (quarterly)'!$A$2:$Z$327,21, FALSE),0)</f>
        <v>1487713</v>
      </c>
      <c r="W169" s="18">
        <f>IFERROR(VLOOKUP($B169,'[9]SourceData (quarterly)'!$A$2:$Z$327,22, FALSE),0)</f>
        <v>2253888</v>
      </c>
      <c r="X169" s="18">
        <f>IFERROR(VLOOKUP($B169,'[9]SourceData (quarterly)'!$A$2:$Z$327,23, FALSE),0)</f>
        <v>1199580</v>
      </c>
      <c r="Y169" s="18">
        <f>IFERROR(VLOOKUP($B169,'[9]SourceData (quarterly)'!$A$2:$Z$327,24, FALSE),0)</f>
        <v>2708486</v>
      </c>
      <c r="Z169" s="18">
        <f>IFERROR(VLOOKUP($B169,'[9]SourceData (quarterly)'!$A$2:$Z$327,25, FALSE),0)</f>
        <v>1669593</v>
      </c>
      <c r="AA169" s="18">
        <f>IFERROR(VLOOKUP($B169,'[9]SourceData (quarterly)'!$A$2:$Z$327,26, FALSE),0)</f>
        <v>3349446</v>
      </c>
      <c r="AB169" s="18">
        <f>IFERROR(VLOOKUP($B169,'[9]SourceData (quarterly)'!$A$2:$AZ$327,27, FALSE),0)</f>
        <v>1939404</v>
      </c>
      <c r="AC169" s="18">
        <f>IFERROR(VLOOKUP($B169,'[9]SourceData (quarterly)'!$A$2:$AZ$327,28, FALSE),0)</f>
        <v>21128598</v>
      </c>
    </row>
    <row r="170" spans="2:29" x14ac:dyDescent="0.2">
      <c r="B170" s="41" t="s">
        <v>549</v>
      </c>
      <c r="C170" s="41" t="s">
        <v>550</v>
      </c>
      <c r="D170" s="18">
        <f>IFERROR(VLOOKUP($B170,'[9]SourceData (quarterly)'!$A$2:$Z$327,3, FALSE),0)</f>
        <v>11</v>
      </c>
      <c r="E170" s="18">
        <f>IFERROR(VLOOKUP($B170,'[9]SourceData (quarterly)'!$A$2:$Z$327,4, FALSE),0)</f>
        <v>14</v>
      </c>
      <c r="F170" s="18">
        <f>IFERROR(VLOOKUP($B170,'[9]SourceData (quarterly)'!$A$2:$Z$327,5, FALSE),0)</f>
        <v>41</v>
      </c>
      <c r="G170" s="18">
        <f>IFERROR(VLOOKUP($B170,'[9]SourceData (quarterly)'!$A$2:$Z$327,6, FALSE),0)</f>
        <v>14</v>
      </c>
      <c r="H170" s="18">
        <f>IFERROR(VLOOKUP($B170,'[9]SourceData (quarterly)'!$A$2:$Z$327,7, FALSE),0)</f>
        <v>45</v>
      </c>
      <c r="I170" s="18">
        <f>IFERROR(VLOOKUP($B170,'[9]SourceData (quarterly)'!$A$2:$Z$327,8, FALSE),0)</f>
        <v>14</v>
      </c>
      <c r="J170" s="18">
        <f>IFERROR(VLOOKUP($B170,'[9]SourceData (quarterly)'!$A$2:$Z$327,9, FALSE),0)</f>
        <v>47</v>
      </c>
      <c r="K170" s="18">
        <f>IFERROR(VLOOKUP($B170,'[9]SourceData (quarterly)'!$A$2:$Z$327,10, FALSE),0)</f>
        <v>20</v>
      </c>
      <c r="L170" s="18">
        <f>IFERROR(VLOOKUP($B170,'[9]SourceData (quarterly)'!$A$2:$Z$327,11, FALSE),0)</f>
        <v>69</v>
      </c>
      <c r="M170" s="18">
        <f>IFERROR(VLOOKUP($B170,'[9]SourceData (quarterly)'!$A$2:$Z$327,12, FALSE),0)</f>
        <v>15</v>
      </c>
      <c r="N170" s="18">
        <f>IFERROR(VLOOKUP($B170,'[9]SourceData (quarterly)'!$A$2:$Z$327,13, FALSE),0)</f>
        <v>33</v>
      </c>
      <c r="O170" s="18">
        <f>IFERROR(VLOOKUP($B170,'[9]SourceData (quarterly)'!$A$2:$Z$327,14, FALSE),0)</f>
        <v>13</v>
      </c>
      <c r="P170" s="18">
        <f>IFERROR(VLOOKUP($B170,'[9]SourceData (quarterly)'!$A$2:$Z$327,15, FALSE),0)</f>
        <v>336</v>
      </c>
      <c r="Q170" s="18">
        <f>IFERROR(VLOOKUP($B170,'[9]SourceData (quarterly)'!$A$2:$Z$327,16, FALSE),0)</f>
        <v>506220</v>
      </c>
      <c r="R170" s="18">
        <f>IFERROR(VLOOKUP($B170,'[9]SourceData (quarterly)'!$A$2:$Z$327,17, FALSE),0)</f>
        <v>783397</v>
      </c>
      <c r="S170" s="18">
        <f>IFERROR(VLOOKUP($B170,'[9]SourceData (quarterly)'!$A$2:$Z$327,18, FALSE),0)</f>
        <v>1937936</v>
      </c>
      <c r="T170" s="18">
        <f>IFERROR(VLOOKUP($B170,'[9]SourceData (quarterly)'!$A$2:$Z$327,19, FALSE),0)</f>
        <v>659075</v>
      </c>
      <c r="U170" s="18">
        <f>IFERROR(VLOOKUP($B170,'[9]SourceData (quarterly)'!$A$2:$Z$327,20, FALSE),0)</f>
        <v>2291321</v>
      </c>
      <c r="V170" s="18">
        <f>IFERROR(VLOOKUP($B170,'[9]SourceData (quarterly)'!$A$2:$Z$327,21, FALSE),0)</f>
        <v>808554</v>
      </c>
      <c r="W170" s="18">
        <f>IFERROR(VLOOKUP($B170,'[9]SourceData (quarterly)'!$A$2:$Z$327,22, FALSE),0)</f>
        <v>2516629</v>
      </c>
      <c r="X170" s="18">
        <f>IFERROR(VLOOKUP($B170,'[9]SourceData (quarterly)'!$A$2:$Z$327,23, FALSE),0)</f>
        <v>1131539</v>
      </c>
      <c r="Y170" s="18">
        <f>IFERROR(VLOOKUP($B170,'[9]SourceData (quarterly)'!$A$2:$Z$327,24, FALSE),0)</f>
        <v>3954866</v>
      </c>
      <c r="Z170" s="18">
        <f>IFERROR(VLOOKUP($B170,'[9]SourceData (quarterly)'!$A$2:$Z$327,25, FALSE),0)</f>
        <v>888892</v>
      </c>
      <c r="AA170" s="18">
        <f>IFERROR(VLOOKUP($B170,'[9]SourceData (quarterly)'!$A$2:$Z$327,26, FALSE),0)</f>
        <v>1975112</v>
      </c>
      <c r="AB170" s="18">
        <f>IFERROR(VLOOKUP($B170,'[9]SourceData (quarterly)'!$A$2:$AZ$327,27, FALSE),0)</f>
        <v>800982</v>
      </c>
      <c r="AC170" s="18">
        <f>IFERROR(VLOOKUP($B170,'[9]SourceData (quarterly)'!$A$2:$AZ$327,28, FALSE),0)</f>
        <v>18254523</v>
      </c>
    </row>
    <row r="171" spans="2:29" x14ac:dyDescent="0.2">
      <c r="B171" s="41" t="s">
        <v>551</v>
      </c>
      <c r="C171" s="41" t="s">
        <v>552</v>
      </c>
      <c r="D171" s="18">
        <f>IFERROR(VLOOKUP($B171,'[9]SourceData (quarterly)'!$A$2:$Z$327,3, FALSE),0)</f>
        <v>6</v>
      </c>
      <c r="E171" s="18">
        <f>IFERROR(VLOOKUP($B171,'[9]SourceData (quarterly)'!$A$2:$Z$327,4, FALSE),0)</f>
        <v>6</v>
      </c>
      <c r="F171" s="18">
        <f>IFERROR(VLOOKUP($B171,'[9]SourceData (quarterly)'!$A$2:$Z$327,5, FALSE),0)</f>
        <v>16</v>
      </c>
      <c r="G171" s="18">
        <f>IFERROR(VLOOKUP($B171,'[9]SourceData (quarterly)'!$A$2:$Z$327,6, FALSE),0)</f>
        <v>5</v>
      </c>
      <c r="H171" s="18">
        <f>IFERROR(VLOOKUP($B171,'[9]SourceData (quarterly)'!$A$2:$Z$327,7, FALSE),0)</f>
        <v>10</v>
      </c>
      <c r="I171" s="18">
        <f>IFERROR(VLOOKUP($B171,'[9]SourceData (quarterly)'!$A$2:$Z$327,8, FALSE),0)</f>
        <v>11</v>
      </c>
      <c r="J171" s="18">
        <f>IFERROR(VLOOKUP($B171,'[9]SourceData (quarterly)'!$A$2:$Z$327,9, FALSE),0)</f>
        <v>21</v>
      </c>
      <c r="K171" s="18">
        <f>IFERROR(VLOOKUP($B171,'[9]SourceData (quarterly)'!$A$2:$Z$327,10, FALSE),0)</f>
        <v>8</v>
      </c>
      <c r="L171" s="18">
        <f>IFERROR(VLOOKUP($B171,'[9]SourceData (quarterly)'!$A$2:$Z$327,11, FALSE),0)</f>
        <v>13</v>
      </c>
      <c r="M171" s="18">
        <f>IFERROR(VLOOKUP($B171,'[9]SourceData (quarterly)'!$A$2:$Z$327,12, FALSE),0)</f>
        <v>8</v>
      </c>
      <c r="N171" s="18">
        <f>IFERROR(VLOOKUP($B171,'[9]SourceData (quarterly)'!$A$2:$Z$327,13, FALSE),0)</f>
        <v>24</v>
      </c>
      <c r="O171" s="18">
        <f>IFERROR(VLOOKUP($B171,'[9]SourceData (quarterly)'!$A$2:$Z$327,14, FALSE),0)</f>
        <v>10</v>
      </c>
      <c r="P171" s="18">
        <f>IFERROR(VLOOKUP($B171,'[9]SourceData (quarterly)'!$A$2:$Z$327,15, FALSE),0)</f>
        <v>138</v>
      </c>
      <c r="Q171" s="18">
        <f>IFERROR(VLOOKUP($B171,'[9]SourceData (quarterly)'!$A$2:$Z$327,16, FALSE),0)</f>
        <v>252280</v>
      </c>
      <c r="R171" s="18">
        <f>IFERROR(VLOOKUP($B171,'[9]SourceData (quarterly)'!$A$2:$Z$327,17, FALSE),0)</f>
        <v>235380</v>
      </c>
      <c r="S171" s="18">
        <f>IFERROR(VLOOKUP($B171,'[9]SourceData (quarterly)'!$A$2:$Z$327,18, FALSE),0)</f>
        <v>661770</v>
      </c>
      <c r="T171" s="18">
        <f>IFERROR(VLOOKUP($B171,'[9]SourceData (quarterly)'!$A$2:$Z$327,19, FALSE),0)</f>
        <v>173720</v>
      </c>
      <c r="U171" s="18">
        <f>IFERROR(VLOOKUP($B171,'[9]SourceData (quarterly)'!$A$2:$Z$327,20, FALSE),0)</f>
        <v>370040</v>
      </c>
      <c r="V171" s="18">
        <f>IFERROR(VLOOKUP($B171,'[9]SourceData (quarterly)'!$A$2:$Z$327,21, FALSE),0)</f>
        <v>402460</v>
      </c>
      <c r="W171" s="18">
        <f>IFERROR(VLOOKUP($B171,'[9]SourceData (quarterly)'!$A$2:$Z$327,22, FALSE),0)</f>
        <v>832084</v>
      </c>
      <c r="X171" s="18">
        <f>IFERROR(VLOOKUP($B171,'[9]SourceData (quarterly)'!$A$2:$Z$327,23, FALSE),0)</f>
        <v>249750</v>
      </c>
      <c r="Y171" s="18">
        <f>IFERROR(VLOOKUP($B171,'[9]SourceData (quarterly)'!$A$2:$Z$327,24, FALSE),0)</f>
        <v>535920</v>
      </c>
      <c r="Z171" s="18">
        <f>IFERROR(VLOOKUP($B171,'[9]SourceData (quarterly)'!$A$2:$Z$327,25, FALSE),0)</f>
        <v>327770</v>
      </c>
      <c r="AA171" s="18">
        <f>IFERROR(VLOOKUP($B171,'[9]SourceData (quarterly)'!$A$2:$Z$327,26, FALSE),0)</f>
        <v>1006028</v>
      </c>
      <c r="AB171" s="18">
        <f>IFERROR(VLOOKUP($B171,'[9]SourceData (quarterly)'!$A$2:$AZ$327,27, FALSE),0)</f>
        <v>452990</v>
      </c>
      <c r="AC171" s="18">
        <f>IFERROR(VLOOKUP($B171,'[9]SourceData (quarterly)'!$A$2:$AZ$327,28, FALSE),0)</f>
        <v>5500192</v>
      </c>
    </row>
    <row r="172" spans="2:29" x14ac:dyDescent="0.2">
      <c r="B172" s="41" t="s">
        <v>553</v>
      </c>
      <c r="C172" s="41" t="s">
        <v>554</v>
      </c>
      <c r="D172" s="18">
        <f>IFERROR(VLOOKUP($B172,'[9]SourceData (quarterly)'!$A$2:$Z$327,3, FALSE),0)</f>
        <v>1</v>
      </c>
      <c r="E172" s="18">
        <f>IFERROR(VLOOKUP($B172,'[9]SourceData (quarterly)'!$A$2:$Z$327,4, FALSE),0)</f>
        <v>3</v>
      </c>
      <c r="F172" s="18">
        <f>IFERROR(VLOOKUP($B172,'[9]SourceData (quarterly)'!$A$2:$Z$327,5, FALSE),0)</f>
        <v>3</v>
      </c>
      <c r="G172" s="18">
        <f>IFERROR(VLOOKUP($B172,'[9]SourceData (quarterly)'!$A$2:$Z$327,6, FALSE),0)</f>
        <v>0</v>
      </c>
      <c r="H172" s="18">
        <f>IFERROR(VLOOKUP($B172,'[9]SourceData (quarterly)'!$A$2:$Z$327,7, FALSE),0)</f>
        <v>3</v>
      </c>
      <c r="I172" s="18">
        <f>IFERROR(VLOOKUP($B172,'[9]SourceData (quarterly)'!$A$2:$Z$327,8, FALSE),0)</f>
        <v>3</v>
      </c>
      <c r="J172" s="18">
        <f>IFERROR(VLOOKUP($B172,'[9]SourceData (quarterly)'!$A$2:$Z$327,9, FALSE),0)</f>
        <v>4</v>
      </c>
      <c r="K172" s="18">
        <f>IFERROR(VLOOKUP($B172,'[9]SourceData (quarterly)'!$A$2:$Z$327,10, FALSE),0)</f>
        <v>0</v>
      </c>
      <c r="L172" s="18">
        <f>IFERROR(VLOOKUP($B172,'[9]SourceData (quarterly)'!$A$2:$Z$327,11, FALSE),0)</f>
        <v>8</v>
      </c>
      <c r="M172" s="18">
        <f>IFERROR(VLOOKUP($B172,'[9]SourceData (quarterly)'!$A$2:$Z$327,12, FALSE),0)</f>
        <v>10</v>
      </c>
      <c r="N172" s="18">
        <f>IFERROR(VLOOKUP($B172,'[9]SourceData (quarterly)'!$A$2:$Z$327,13, FALSE),0)</f>
        <v>20</v>
      </c>
      <c r="O172" s="18">
        <f>IFERROR(VLOOKUP($B172,'[9]SourceData (quarterly)'!$A$2:$Z$327,14, FALSE),0)</f>
        <v>7</v>
      </c>
      <c r="P172" s="18">
        <f>IFERROR(VLOOKUP($B172,'[9]SourceData (quarterly)'!$A$2:$Z$327,15, FALSE),0)</f>
        <v>62</v>
      </c>
      <c r="Q172" s="18">
        <f>IFERROR(VLOOKUP($B172,'[9]SourceData (quarterly)'!$A$2:$Z$327,16, FALSE),0)</f>
        <v>29990</v>
      </c>
      <c r="R172" s="18">
        <f>IFERROR(VLOOKUP($B172,'[9]SourceData (quarterly)'!$A$2:$Z$327,17, FALSE),0)</f>
        <v>160200</v>
      </c>
      <c r="S172" s="18">
        <f>IFERROR(VLOOKUP($B172,'[9]SourceData (quarterly)'!$A$2:$Z$327,18, FALSE),0)</f>
        <v>162000</v>
      </c>
      <c r="T172" s="18">
        <f>IFERROR(VLOOKUP($B172,'[9]SourceData (quarterly)'!$A$2:$Z$327,19, FALSE),0)</f>
        <v>0</v>
      </c>
      <c r="U172" s="18">
        <f>IFERROR(VLOOKUP($B172,'[9]SourceData (quarterly)'!$A$2:$Z$327,20, FALSE),0)</f>
        <v>107980</v>
      </c>
      <c r="V172" s="18">
        <f>IFERROR(VLOOKUP($B172,'[9]SourceData (quarterly)'!$A$2:$Z$327,21, FALSE),0)</f>
        <v>124930</v>
      </c>
      <c r="W172" s="18">
        <f>IFERROR(VLOOKUP($B172,'[9]SourceData (quarterly)'!$A$2:$Z$327,22, FALSE),0)</f>
        <v>161779</v>
      </c>
      <c r="X172" s="18">
        <f>IFERROR(VLOOKUP($B172,'[9]SourceData (quarterly)'!$A$2:$Z$327,23, FALSE),0)</f>
        <v>0</v>
      </c>
      <c r="Y172" s="18">
        <f>IFERROR(VLOOKUP($B172,'[9]SourceData (quarterly)'!$A$2:$Z$327,24, FALSE),0)</f>
        <v>385886</v>
      </c>
      <c r="Z172" s="18">
        <f>IFERROR(VLOOKUP($B172,'[9]SourceData (quarterly)'!$A$2:$Z$327,25, FALSE),0)</f>
        <v>403370</v>
      </c>
      <c r="AA172" s="18">
        <f>IFERROR(VLOOKUP($B172,'[9]SourceData (quarterly)'!$A$2:$Z$327,26, FALSE),0)</f>
        <v>993059</v>
      </c>
      <c r="AB172" s="18">
        <f>IFERROR(VLOOKUP($B172,'[9]SourceData (quarterly)'!$A$2:$AZ$327,27, FALSE),0)</f>
        <v>333057</v>
      </c>
      <c r="AC172" s="18">
        <f>IFERROR(VLOOKUP($B172,'[9]SourceData (quarterly)'!$A$2:$AZ$327,28, FALSE),0)</f>
        <v>2862251</v>
      </c>
    </row>
    <row r="173" spans="2:29" x14ac:dyDescent="0.2">
      <c r="B173" s="41" t="s">
        <v>555</v>
      </c>
      <c r="C173" s="41" t="s">
        <v>556</v>
      </c>
      <c r="D173" s="18">
        <f>IFERROR(VLOOKUP($B173,'[9]SourceData (quarterly)'!$A$2:$Z$327,3, FALSE),0)</f>
        <v>1</v>
      </c>
      <c r="E173" s="18">
        <f>IFERROR(VLOOKUP($B173,'[9]SourceData (quarterly)'!$A$2:$Z$327,4, FALSE),0)</f>
        <v>0</v>
      </c>
      <c r="F173" s="18">
        <f>IFERROR(VLOOKUP($B173,'[9]SourceData (quarterly)'!$A$2:$Z$327,5, FALSE),0)</f>
        <v>4</v>
      </c>
      <c r="G173" s="18">
        <f>IFERROR(VLOOKUP($B173,'[9]SourceData (quarterly)'!$A$2:$Z$327,6, FALSE),0)</f>
        <v>1</v>
      </c>
      <c r="H173" s="18">
        <f>IFERROR(VLOOKUP($B173,'[9]SourceData (quarterly)'!$A$2:$Z$327,7, FALSE),0)</f>
        <v>9</v>
      </c>
      <c r="I173" s="18">
        <f>IFERROR(VLOOKUP($B173,'[9]SourceData (quarterly)'!$A$2:$Z$327,8, FALSE),0)</f>
        <v>3</v>
      </c>
      <c r="J173" s="18">
        <f>IFERROR(VLOOKUP($B173,'[9]SourceData (quarterly)'!$A$2:$Z$327,9, FALSE),0)</f>
        <v>12</v>
      </c>
      <c r="K173" s="18">
        <f>IFERROR(VLOOKUP($B173,'[9]SourceData (quarterly)'!$A$2:$Z$327,10, FALSE),0)</f>
        <v>3</v>
      </c>
      <c r="L173" s="18">
        <f>IFERROR(VLOOKUP($B173,'[9]SourceData (quarterly)'!$A$2:$Z$327,11, FALSE),0)</f>
        <v>7</v>
      </c>
      <c r="M173" s="18">
        <f>IFERROR(VLOOKUP($B173,'[9]SourceData (quarterly)'!$A$2:$Z$327,12, FALSE),0)</f>
        <v>5</v>
      </c>
      <c r="N173" s="18">
        <f>IFERROR(VLOOKUP($B173,'[9]SourceData (quarterly)'!$A$2:$Z$327,13, FALSE),0)</f>
        <v>10</v>
      </c>
      <c r="O173" s="18">
        <f>IFERROR(VLOOKUP($B173,'[9]SourceData (quarterly)'!$A$2:$Z$327,14, FALSE),0)</f>
        <v>0</v>
      </c>
      <c r="P173" s="18">
        <f>IFERROR(VLOOKUP($B173,'[9]SourceData (quarterly)'!$A$2:$Z$327,15, FALSE),0)</f>
        <v>55</v>
      </c>
      <c r="Q173" s="18">
        <f>IFERROR(VLOOKUP($B173,'[9]SourceData (quarterly)'!$A$2:$Z$327,16, FALSE),0)</f>
        <v>49000</v>
      </c>
      <c r="R173" s="18">
        <f>IFERROR(VLOOKUP($B173,'[9]SourceData (quarterly)'!$A$2:$Z$327,17, FALSE),0)</f>
        <v>0</v>
      </c>
      <c r="S173" s="18">
        <f>IFERROR(VLOOKUP($B173,'[9]SourceData (quarterly)'!$A$2:$Z$327,18, FALSE),0)</f>
        <v>166988</v>
      </c>
      <c r="T173" s="18">
        <f>IFERROR(VLOOKUP($B173,'[9]SourceData (quarterly)'!$A$2:$Z$327,19, FALSE),0)</f>
        <v>60999</v>
      </c>
      <c r="U173" s="18">
        <f>IFERROR(VLOOKUP($B173,'[9]SourceData (quarterly)'!$A$2:$Z$327,20, FALSE),0)</f>
        <v>565150</v>
      </c>
      <c r="V173" s="18">
        <f>IFERROR(VLOOKUP($B173,'[9]SourceData (quarterly)'!$A$2:$Z$327,21, FALSE),0)</f>
        <v>184180</v>
      </c>
      <c r="W173" s="18">
        <f>IFERROR(VLOOKUP($B173,'[9]SourceData (quarterly)'!$A$2:$Z$327,22, FALSE),0)</f>
        <v>643246</v>
      </c>
      <c r="X173" s="18">
        <f>IFERROR(VLOOKUP($B173,'[9]SourceData (quarterly)'!$A$2:$Z$327,23, FALSE),0)</f>
        <v>185790</v>
      </c>
      <c r="Y173" s="18">
        <f>IFERROR(VLOOKUP($B173,'[9]SourceData (quarterly)'!$A$2:$Z$327,24, FALSE),0)</f>
        <v>456449</v>
      </c>
      <c r="Z173" s="18">
        <f>IFERROR(VLOOKUP($B173,'[9]SourceData (quarterly)'!$A$2:$Z$327,25, FALSE),0)</f>
        <v>279540</v>
      </c>
      <c r="AA173" s="18">
        <f>IFERROR(VLOOKUP($B173,'[9]SourceData (quarterly)'!$A$2:$Z$327,26, FALSE),0)</f>
        <v>622980</v>
      </c>
      <c r="AB173" s="18">
        <f>IFERROR(VLOOKUP($B173,'[9]SourceData (quarterly)'!$A$2:$AZ$327,27, FALSE),0)</f>
        <v>0</v>
      </c>
      <c r="AC173" s="18">
        <f>IFERROR(VLOOKUP($B173,'[9]SourceData (quarterly)'!$A$2:$AZ$327,28, FALSE),0)</f>
        <v>3214322</v>
      </c>
    </row>
    <row r="174" spans="2:29" x14ac:dyDescent="0.2">
      <c r="B174" s="41" t="s">
        <v>557</v>
      </c>
      <c r="C174" s="41" t="s">
        <v>558</v>
      </c>
      <c r="D174" s="18">
        <f>IFERROR(VLOOKUP($B174,'[9]SourceData (quarterly)'!$A$2:$Z$327,3, FALSE),0)</f>
        <v>16</v>
      </c>
      <c r="E174" s="18">
        <f>IFERROR(VLOOKUP($B174,'[9]SourceData (quarterly)'!$A$2:$Z$327,4, FALSE),0)</f>
        <v>15</v>
      </c>
      <c r="F174" s="18">
        <f>IFERROR(VLOOKUP($B174,'[9]SourceData (quarterly)'!$A$2:$Z$327,5, FALSE),0)</f>
        <v>46</v>
      </c>
      <c r="G174" s="18">
        <f>IFERROR(VLOOKUP($B174,'[9]SourceData (quarterly)'!$A$2:$Z$327,6, FALSE),0)</f>
        <v>32</v>
      </c>
      <c r="H174" s="18">
        <f>IFERROR(VLOOKUP($B174,'[9]SourceData (quarterly)'!$A$2:$Z$327,7, FALSE),0)</f>
        <v>51</v>
      </c>
      <c r="I174" s="18">
        <f>IFERROR(VLOOKUP($B174,'[9]SourceData (quarterly)'!$A$2:$Z$327,8, FALSE),0)</f>
        <v>20</v>
      </c>
      <c r="J174" s="18">
        <f>IFERROR(VLOOKUP($B174,'[9]SourceData (quarterly)'!$A$2:$Z$327,9, FALSE),0)</f>
        <v>34</v>
      </c>
      <c r="K174" s="18">
        <f>IFERROR(VLOOKUP($B174,'[9]SourceData (quarterly)'!$A$2:$Z$327,10, FALSE),0)</f>
        <v>20</v>
      </c>
      <c r="L174" s="18">
        <f>IFERROR(VLOOKUP($B174,'[9]SourceData (quarterly)'!$A$2:$Z$327,11, FALSE),0)</f>
        <v>26</v>
      </c>
      <c r="M174" s="18">
        <f>IFERROR(VLOOKUP($B174,'[9]SourceData (quarterly)'!$A$2:$Z$327,12, FALSE),0)</f>
        <v>29</v>
      </c>
      <c r="N174" s="18">
        <f>IFERROR(VLOOKUP($B174,'[9]SourceData (quarterly)'!$A$2:$Z$327,13, FALSE),0)</f>
        <v>42</v>
      </c>
      <c r="O174" s="18">
        <f>IFERROR(VLOOKUP($B174,'[9]SourceData (quarterly)'!$A$2:$Z$327,14, FALSE),0)</f>
        <v>18</v>
      </c>
      <c r="P174" s="18">
        <f>IFERROR(VLOOKUP($B174,'[9]SourceData (quarterly)'!$A$2:$Z$327,15, FALSE),0)</f>
        <v>349</v>
      </c>
      <c r="Q174" s="18">
        <f>IFERROR(VLOOKUP($B174,'[9]SourceData (quarterly)'!$A$2:$Z$327,16, FALSE),0)</f>
        <v>658209</v>
      </c>
      <c r="R174" s="18">
        <f>IFERROR(VLOOKUP($B174,'[9]SourceData (quarterly)'!$A$2:$Z$327,17, FALSE),0)</f>
        <v>637262</v>
      </c>
      <c r="S174" s="18">
        <f>IFERROR(VLOOKUP($B174,'[9]SourceData (quarterly)'!$A$2:$Z$327,18, FALSE),0)</f>
        <v>2105920</v>
      </c>
      <c r="T174" s="18">
        <f>IFERROR(VLOOKUP($B174,'[9]SourceData (quarterly)'!$A$2:$Z$327,19, FALSE),0)</f>
        <v>1429818</v>
      </c>
      <c r="U174" s="18">
        <f>IFERROR(VLOOKUP($B174,'[9]SourceData (quarterly)'!$A$2:$Z$327,20, FALSE),0)</f>
        <v>2657955</v>
      </c>
      <c r="V174" s="18">
        <f>IFERROR(VLOOKUP($B174,'[9]SourceData (quarterly)'!$A$2:$Z$327,21, FALSE),0)</f>
        <v>957385</v>
      </c>
      <c r="W174" s="18">
        <f>IFERROR(VLOOKUP($B174,'[9]SourceData (quarterly)'!$A$2:$Z$327,22, FALSE),0)</f>
        <v>1623646</v>
      </c>
      <c r="X174" s="18">
        <f>IFERROR(VLOOKUP($B174,'[9]SourceData (quarterly)'!$A$2:$Z$327,23, FALSE),0)</f>
        <v>984205</v>
      </c>
      <c r="Y174" s="18">
        <f>IFERROR(VLOOKUP($B174,'[9]SourceData (quarterly)'!$A$2:$Z$327,24, FALSE),0)</f>
        <v>1365657</v>
      </c>
      <c r="Z174" s="18">
        <f>IFERROR(VLOOKUP($B174,'[9]SourceData (quarterly)'!$A$2:$Z$327,25, FALSE),0)</f>
        <v>1359439</v>
      </c>
      <c r="AA174" s="18">
        <f>IFERROR(VLOOKUP($B174,'[9]SourceData (quarterly)'!$A$2:$Z$327,26, FALSE),0)</f>
        <v>2129531</v>
      </c>
      <c r="AB174" s="18">
        <f>IFERROR(VLOOKUP($B174,'[9]SourceData (quarterly)'!$A$2:$AZ$327,27, FALSE),0)</f>
        <v>887370</v>
      </c>
      <c r="AC174" s="18">
        <f>IFERROR(VLOOKUP($B174,'[9]SourceData (quarterly)'!$A$2:$AZ$327,28, FALSE),0)</f>
        <v>16796397</v>
      </c>
    </row>
    <row r="175" spans="2:29" x14ac:dyDescent="0.2">
      <c r="B175" s="41" t="s">
        <v>559</v>
      </c>
      <c r="C175" s="41" t="s">
        <v>560</v>
      </c>
      <c r="D175" s="18">
        <f>IFERROR(VLOOKUP($B175,'[9]SourceData (quarterly)'!$A$2:$Z$327,3, FALSE),0)</f>
        <v>0</v>
      </c>
      <c r="E175" s="18">
        <f>IFERROR(VLOOKUP($B175,'[9]SourceData (quarterly)'!$A$2:$Z$327,4, FALSE),0)</f>
        <v>1</v>
      </c>
      <c r="F175" s="18">
        <f>IFERROR(VLOOKUP($B175,'[9]SourceData (quarterly)'!$A$2:$Z$327,5, FALSE),0)</f>
        <v>1</v>
      </c>
      <c r="G175" s="18">
        <f>IFERROR(VLOOKUP($B175,'[9]SourceData (quarterly)'!$A$2:$Z$327,6, FALSE),0)</f>
        <v>4</v>
      </c>
      <c r="H175" s="18">
        <f>IFERROR(VLOOKUP($B175,'[9]SourceData (quarterly)'!$A$2:$Z$327,7, FALSE),0)</f>
        <v>15</v>
      </c>
      <c r="I175" s="18">
        <f>IFERROR(VLOOKUP($B175,'[9]SourceData (quarterly)'!$A$2:$Z$327,8, FALSE),0)</f>
        <v>9</v>
      </c>
      <c r="J175" s="18">
        <f>IFERROR(VLOOKUP($B175,'[9]SourceData (quarterly)'!$A$2:$Z$327,9, FALSE),0)</f>
        <v>12</v>
      </c>
      <c r="K175" s="18">
        <f>IFERROR(VLOOKUP($B175,'[9]SourceData (quarterly)'!$A$2:$Z$327,10, FALSE),0)</f>
        <v>10</v>
      </c>
      <c r="L175" s="18">
        <f>IFERROR(VLOOKUP($B175,'[9]SourceData (quarterly)'!$A$2:$Z$327,11, FALSE),0)</f>
        <v>15</v>
      </c>
      <c r="M175" s="18">
        <f>IFERROR(VLOOKUP($B175,'[9]SourceData (quarterly)'!$A$2:$Z$327,12, FALSE),0)</f>
        <v>13</v>
      </c>
      <c r="N175" s="18">
        <f>IFERROR(VLOOKUP($B175,'[9]SourceData (quarterly)'!$A$2:$Z$327,13, FALSE),0)</f>
        <v>17</v>
      </c>
      <c r="O175" s="18">
        <f>IFERROR(VLOOKUP($B175,'[9]SourceData (quarterly)'!$A$2:$Z$327,14, FALSE),0)</f>
        <v>5</v>
      </c>
      <c r="P175" s="18">
        <f>IFERROR(VLOOKUP($B175,'[9]SourceData (quarterly)'!$A$2:$Z$327,15, FALSE),0)</f>
        <v>102</v>
      </c>
      <c r="Q175" s="18">
        <f>IFERROR(VLOOKUP($B175,'[9]SourceData (quarterly)'!$A$2:$Z$327,16, FALSE),0)</f>
        <v>0</v>
      </c>
      <c r="R175" s="18">
        <f>IFERROR(VLOOKUP($B175,'[9]SourceData (quarterly)'!$A$2:$Z$327,17, FALSE),0)</f>
        <v>24400</v>
      </c>
      <c r="S175" s="18">
        <f>IFERROR(VLOOKUP($B175,'[9]SourceData (quarterly)'!$A$2:$Z$327,18, FALSE),0)</f>
        <v>28000</v>
      </c>
      <c r="T175" s="18">
        <f>IFERROR(VLOOKUP($B175,'[9]SourceData (quarterly)'!$A$2:$Z$327,19, FALSE),0)</f>
        <v>188970</v>
      </c>
      <c r="U175" s="18">
        <f>IFERROR(VLOOKUP($B175,'[9]SourceData (quarterly)'!$A$2:$Z$327,20, FALSE),0)</f>
        <v>591457</v>
      </c>
      <c r="V175" s="18">
        <f>IFERROR(VLOOKUP($B175,'[9]SourceData (quarterly)'!$A$2:$Z$327,21, FALSE),0)</f>
        <v>359949</v>
      </c>
      <c r="W175" s="18">
        <f>IFERROR(VLOOKUP($B175,'[9]SourceData (quarterly)'!$A$2:$Z$327,22, FALSE),0)</f>
        <v>549626</v>
      </c>
      <c r="X175" s="18">
        <f>IFERROR(VLOOKUP($B175,'[9]SourceData (quarterly)'!$A$2:$Z$327,23, FALSE),0)</f>
        <v>410448</v>
      </c>
      <c r="Y175" s="18">
        <f>IFERROR(VLOOKUP($B175,'[9]SourceData (quarterly)'!$A$2:$Z$327,24, FALSE),0)</f>
        <v>582464</v>
      </c>
      <c r="Z175" s="18">
        <f>IFERROR(VLOOKUP($B175,'[9]SourceData (quarterly)'!$A$2:$Z$327,25, FALSE),0)</f>
        <v>529157</v>
      </c>
      <c r="AA175" s="18">
        <f>IFERROR(VLOOKUP($B175,'[9]SourceData (quarterly)'!$A$2:$Z$327,26, FALSE),0)</f>
        <v>804243</v>
      </c>
      <c r="AB175" s="18">
        <f>IFERROR(VLOOKUP($B175,'[9]SourceData (quarterly)'!$A$2:$AZ$327,27, FALSE),0)</f>
        <v>213121</v>
      </c>
      <c r="AC175" s="18">
        <f>IFERROR(VLOOKUP($B175,'[9]SourceData (quarterly)'!$A$2:$AZ$327,28, FALSE),0)</f>
        <v>4281835</v>
      </c>
    </row>
    <row r="176" spans="2:29" x14ac:dyDescent="0.2">
      <c r="B176" s="41" t="s">
        <v>561</v>
      </c>
      <c r="C176" s="41" t="s">
        <v>562</v>
      </c>
      <c r="D176" s="18">
        <f>IFERROR(VLOOKUP($B176,'[9]SourceData (quarterly)'!$A$2:$Z$327,3, FALSE),0)</f>
        <v>2</v>
      </c>
      <c r="E176" s="18">
        <f>IFERROR(VLOOKUP($B176,'[9]SourceData (quarterly)'!$A$2:$Z$327,4, FALSE),0)</f>
        <v>0</v>
      </c>
      <c r="F176" s="18">
        <f>IFERROR(VLOOKUP($B176,'[9]SourceData (quarterly)'!$A$2:$Z$327,5, FALSE),0)</f>
        <v>11</v>
      </c>
      <c r="G176" s="18">
        <f>IFERROR(VLOOKUP($B176,'[9]SourceData (quarterly)'!$A$2:$Z$327,6, FALSE),0)</f>
        <v>1</v>
      </c>
      <c r="H176" s="18">
        <f>IFERROR(VLOOKUP($B176,'[9]SourceData (quarterly)'!$A$2:$Z$327,7, FALSE),0)</f>
        <v>11</v>
      </c>
      <c r="I176" s="18">
        <f>IFERROR(VLOOKUP($B176,'[9]SourceData (quarterly)'!$A$2:$Z$327,8, FALSE),0)</f>
        <v>3</v>
      </c>
      <c r="J176" s="18">
        <f>IFERROR(VLOOKUP($B176,'[9]SourceData (quarterly)'!$A$2:$Z$327,9, FALSE),0)</f>
        <v>3</v>
      </c>
      <c r="K176" s="18">
        <f>IFERROR(VLOOKUP($B176,'[9]SourceData (quarterly)'!$A$2:$Z$327,10, FALSE),0)</f>
        <v>2</v>
      </c>
      <c r="L176" s="18">
        <f>IFERROR(VLOOKUP($B176,'[9]SourceData (quarterly)'!$A$2:$Z$327,11, FALSE),0)</f>
        <v>3</v>
      </c>
      <c r="M176" s="18">
        <f>IFERROR(VLOOKUP($B176,'[9]SourceData (quarterly)'!$A$2:$Z$327,12, FALSE),0)</f>
        <v>5</v>
      </c>
      <c r="N176" s="18">
        <f>IFERROR(VLOOKUP($B176,'[9]SourceData (quarterly)'!$A$2:$Z$327,13, FALSE),0)</f>
        <v>11</v>
      </c>
      <c r="O176" s="18">
        <f>IFERROR(VLOOKUP($B176,'[9]SourceData (quarterly)'!$A$2:$Z$327,14, FALSE),0)</f>
        <v>6</v>
      </c>
      <c r="P176" s="18">
        <f>IFERROR(VLOOKUP($B176,'[9]SourceData (quarterly)'!$A$2:$Z$327,15, FALSE),0)</f>
        <v>58</v>
      </c>
      <c r="Q176" s="18">
        <f>IFERROR(VLOOKUP($B176,'[9]SourceData (quarterly)'!$A$2:$Z$327,16, FALSE),0)</f>
        <v>64599</v>
      </c>
      <c r="R176" s="18">
        <f>IFERROR(VLOOKUP($B176,'[9]SourceData (quarterly)'!$A$2:$Z$327,17, FALSE),0)</f>
        <v>0</v>
      </c>
      <c r="S176" s="18">
        <f>IFERROR(VLOOKUP($B176,'[9]SourceData (quarterly)'!$A$2:$Z$327,18, FALSE),0)</f>
        <v>394007</v>
      </c>
      <c r="T176" s="18">
        <f>IFERROR(VLOOKUP($B176,'[9]SourceData (quarterly)'!$A$2:$Z$327,19, FALSE),0)</f>
        <v>35500</v>
      </c>
      <c r="U176" s="18">
        <f>IFERROR(VLOOKUP($B176,'[9]SourceData (quarterly)'!$A$2:$Z$327,20, FALSE),0)</f>
        <v>378240</v>
      </c>
      <c r="V176" s="18">
        <f>IFERROR(VLOOKUP($B176,'[9]SourceData (quarterly)'!$A$2:$Z$327,21, FALSE),0)</f>
        <v>98190</v>
      </c>
      <c r="W176" s="18">
        <f>IFERROR(VLOOKUP($B176,'[9]SourceData (quarterly)'!$A$2:$Z$327,22, FALSE),0)</f>
        <v>95180</v>
      </c>
      <c r="X176" s="18">
        <f>IFERROR(VLOOKUP($B176,'[9]SourceData (quarterly)'!$A$2:$Z$327,23, FALSE),0)</f>
        <v>75290</v>
      </c>
      <c r="Y176" s="18">
        <f>IFERROR(VLOOKUP($B176,'[9]SourceData (quarterly)'!$A$2:$Z$327,24, FALSE),0)</f>
        <v>108790</v>
      </c>
      <c r="Z176" s="18">
        <f>IFERROR(VLOOKUP($B176,'[9]SourceData (quarterly)'!$A$2:$Z$327,25, FALSE),0)</f>
        <v>214600</v>
      </c>
      <c r="AA176" s="18">
        <f>IFERROR(VLOOKUP($B176,'[9]SourceData (quarterly)'!$A$2:$Z$327,26, FALSE),0)</f>
        <v>407760</v>
      </c>
      <c r="AB176" s="18">
        <f>IFERROR(VLOOKUP($B176,'[9]SourceData (quarterly)'!$A$2:$AZ$327,27, FALSE),0)</f>
        <v>248780</v>
      </c>
      <c r="AC176" s="18">
        <f>IFERROR(VLOOKUP($B176,'[9]SourceData (quarterly)'!$A$2:$AZ$327,28, FALSE),0)</f>
        <v>2120936</v>
      </c>
    </row>
    <row r="177" spans="2:29" x14ac:dyDescent="0.2">
      <c r="B177" s="41" t="s">
        <v>563</v>
      </c>
      <c r="C177" s="41" t="s">
        <v>564</v>
      </c>
      <c r="D177" s="18">
        <f>IFERROR(VLOOKUP($B177,'[9]SourceData (quarterly)'!$A$2:$Z$327,3, FALSE),0)</f>
        <v>0</v>
      </c>
      <c r="E177" s="18">
        <f>IFERROR(VLOOKUP($B177,'[9]SourceData (quarterly)'!$A$2:$Z$327,4, FALSE),0)</f>
        <v>5</v>
      </c>
      <c r="F177" s="18">
        <f>IFERROR(VLOOKUP($B177,'[9]SourceData (quarterly)'!$A$2:$Z$327,5, FALSE),0)</f>
        <v>12</v>
      </c>
      <c r="G177" s="18">
        <f>IFERROR(VLOOKUP($B177,'[9]SourceData (quarterly)'!$A$2:$Z$327,6, FALSE),0)</f>
        <v>3</v>
      </c>
      <c r="H177" s="18">
        <f>IFERROR(VLOOKUP($B177,'[9]SourceData (quarterly)'!$A$2:$Z$327,7, FALSE),0)</f>
        <v>0</v>
      </c>
      <c r="I177" s="18">
        <f>IFERROR(VLOOKUP($B177,'[9]SourceData (quarterly)'!$A$2:$Z$327,8, FALSE),0)</f>
        <v>0</v>
      </c>
      <c r="J177" s="18">
        <f>IFERROR(VLOOKUP($B177,'[9]SourceData (quarterly)'!$A$2:$Z$327,9, FALSE),0)</f>
        <v>1</v>
      </c>
      <c r="K177" s="18">
        <f>IFERROR(VLOOKUP($B177,'[9]SourceData (quarterly)'!$A$2:$Z$327,10, FALSE),0)</f>
        <v>0</v>
      </c>
      <c r="L177" s="18">
        <f>IFERROR(VLOOKUP($B177,'[9]SourceData (quarterly)'!$A$2:$Z$327,11, FALSE),0)</f>
        <v>0</v>
      </c>
      <c r="M177" s="18">
        <f>IFERROR(VLOOKUP($B177,'[9]SourceData (quarterly)'!$A$2:$Z$327,12, FALSE),0)</f>
        <v>1</v>
      </c>
      <c r="N177" s="18">
        <f>IFERROR(VLOOKUP($B177,'[9]SourceData (quarterly)'!$A$2:$Z$327,13, FALSE),0)</f>
        <v>0</v>
      </c>
      <c r="O177" s="18">
        <f>IFERROR(VLOOKUP($B177,'[9]SourceData (quarterly)'!$A$2:$Z$327,14, FALSE),0)</f>
        <v>0</v>
      </c>
      <c r="P177" s="18">
        <f>IFERROR(VLOOKUP($B177,'[9]SourceData (quarterly)'!$A$2:$Z$327,15, FALSE),0)</f>
        <v>22</v>
      </c>
      <c r="Q177" s="18">
        <f>IFERROR(VLOOKUP($B177,'[9]SourceData (quarterly)'!$A$2:$Z$327,16, FALSE),0)</f>
        <v>0</v>
      </c>
      <c r="R177" s="18">
        <f>IFERROR(VLOOKUP($B177,'[9]SourceData (quarterly)'!$A$2:$Z$327,17, FALSE),0)</f>
        <v>255700</v>
      </c>
      <c r="S177" s="18">
        <f>IFERROR(VLOOKUP($B177,'[9]SourceData (quarterly)'!$A$2:$Z$327,18, FALSE),0)</f>
        <v>453585</v>
      </c>
      <c r="T177" s="18">
        <f>IFERROR(VLOOKUP($B177,'[9]SourceData (quarterly)'!$A$2:$Z$327,19, FALSE),0)</f>
        <v>142990</v>
      </c>
      <c r="U177" s="18">
        <f>IFERROR(VLOOKUP($B177,'[9]SourceData (quarterly)'!$A$2:$Z$327,20, FALSE),0)</f>
        <v>0</v>
      </c>
      <c r="V177" s="18">
        <f>IFERROR(VLOOKUP($B177,'[9]SourceData (quarterly)'!$A$2:$Z$327,21, FALSE),0)</f>
        <v>0</v>
      </c>
      <c r="W177" s="18">
        <f>IFERROR(VLOOKUP($B177,'[9]SourceData (quarterly)'!$A$2:$Z$327,22, FALSE),0)</f>
        <v>63000</v>
      </c>
      <c r="X177" s="18">
        <f>IFERROR(VLOOKUP($B177,'[9]SourceData (quarterly)'!$A$2:$Z$327,23, FALSE),0)</f>
        <v>0</v>
      </c>
      <c r="Y177" s="18">
        <f>IFERROR(VLOOKUP($B177,'[9]SourceData (quarterly)'!$A$2:$Z$327,24, FALSE),0)</f>
        <v>0</v>
      </c>
      <c r="Z177" s="18">
        <f>IFERROR(VLOOKUP($B177,'[9]SourceData (quarterly)'!$A$2:$Z$327,25, FALSE),0)</f>
        <v>65000</v>
      </c>
      <c r="AA177" s="18">
        <f>IFERROR(VLOOKUP($B177,'[9]SourceData (quarterly)'!$A$2:$Z$327,26, FALSE),0)</f>
        <v>0</v>
      </c>
      <c r="AB177" s="18">
        <f>IFERROR(VLOOKUP($B177,'[9]SourceData (quarterly)'!$A$2:$AZ$327,27, FALSE),0)</f>
        <v>0</v>
      </c>
      <c r="AC177" s="18">
        <f>IFERROR(VLOOKUP($B177,'[9]SourceData (quarterly)'!$A$2:$AZ$327,28, FALSE),0)</f>
        <v>980275</v>
      </c>
    </row>
    <row r="178" spans="2:29" x14ac:dyDescent="0.2">
      <c r="B178" s="41" t="s">
        <v>565</v>
      </c>
      <c r="C178" s="41" t="s">
        <v>566</v>
      </c>
      <c r="D178" s="18">
        <f>IFERROR(VLOOKUP($B178,'[9]SourceData (quarterly)'!$A$2:$Z$327,3, FALSE),0)</f>
        <v>7</v>
      </c>
      <c r="E178" s="18">
        <f>IFERROR(VLOOKUP($B178,'[9]SourceData (quarterly)'!$A$2:$Z$327,4, FALSE),0)</f>
        <v>1</v>
      </c>
      <c r="F178" s="18">
        <f>IFERROR(VLOOKUP($B178,'[9]SourceData (quarterly)'!$A$2:$Z$327,5, FALSE),0)</f>
        <v>6</v>
      </c>
      <c r="G178" s="18">
        <f>IFERROR(VLOOKUP($B178,'[9]SourceData (quarterly)'!$A$2:$Z$327,6, FALSE),0)</f>
        <v>3</v>
      </c>
      <c r="H178" s="18">
        <f>IFERROR(VLOOKUP($B178,'[9]SourceData (quarterly)'!$A$2:$Z$327,7, FALSE),0)</f>
        <v>3</v>
      </c>
      <c r="I178" s="18">
        <f>IFERROR(VLOOKUP($B178,'[9]SourceData (quarterly)'!$A$2:$Z$327,8, FALSE),0)</f>
        <v>3</v>
      </c>
      <c r="J178" s="18">
        <f>IFERROR(VLOOKUP($B178,'[9]SourceData (quarterly)'!$A$2:$Z$327,9, FALSE),0)</f>
        <v>6</v>
      </c>
      <c r="K178" s="18">
        <f>IFERROR(VLOOKUP($B178,'[9]SourceData (quarterly)'!$A$2:$Z$327,10, FALSE),0)</f>
        <v>3</v>
      </c>
      <c r="L178" s="18">
        <f>IFERROR(VLOOKUP($B178,'[9]SourceData (quarterly)'!$A$2:$Z$327,11, FALSE),0)</f>
        <v>9</v>
      </c>
      <c r="M178" s="18">
        <f>IFERROR(VLOOKUP($B178,'[9]SourceData (quarterly)'!$A$2:$Z$327,12, FALSE),0)</f>
        <v>17</v>
      </c>
      <c r="N178" s="18">
        <f>IFERROR(VLOOKUP($B178,'[9]SourceData (quarterly)'!$A$2:$Z$327,13, FALSE),0)</f>
        <v>13</v>
      </c>
      <c r="O178" s="18">
        <f>IFERROR(VLOOKUP($B178,'[9]SourceData (quarterly)'!$A$2:$Z$327,14, FALSE),0)</f>
        <v>14</v>
      </c>
      <c r="P178" s="18">
        <f>IFERROR(VLOOKUP($B178,'[9]SourceData (quarterly)'!$A$2:$Z$327,15, FALSE),0)</f>
        <v>85</v>
      </c>
      <c r="Q178" s="18">
        <f>IFERROR(VLOOKUP($B178,'[9]SourceData (quarterly)'!$A$2:$Z$327,16, FALSE),0)</f>
        <v>218400</v>
      </c>
      <c r="R178" s="18">
        <f>IFERROR(VLOOKUP($B178,'[9]SourceData (quarterly)'!$A$2:$Z$327,17, FALSE),0)</f>
        <v>56700</v>
      </c>
      <c r="S178" s="18">
        <f>IFERROR(VLOOKUP($B178,'[9]SourceData (quarterly)'!$A$2:$Z$327,18, FALSE),0)</f>
        <v>358000</v>
      </c>
      <c r="T178" s="18">
        <f>IFERROR(VLOOKUP($B178,'[9]SourceData (quarterly)'!$A$2:$Z$327,19, FALSE),0)</f>
        <v>184400</v>
      </c>
      <c r="U178" s="18">
        <f>IFERROR(VLOOKUP($B178,'[9]SourceData (quarterly)'!$A$2:$Z$327,20, FALSE),0)</f>
        <v>187780</v>
      </c>
      <c r="V178" s="18">
        <f>IFERROR(VLOOKUP($B178,'[9]SourceData (quarterly)'!$A$2:$Z$327,21, FALSE),0)</f>
        <v>191580</v>
      </c>
      <c r="W178" s="18">
        <f>IFERROR(VLOOKUP($B178,'[9]SourceData (quarterly)'!$A$2:$Z$327,22, FALSE),0)</f>
        <v>385779</v>
      </c>
      <c r="X178" s="18">
        <f>IFERROR(VLOOKUP($B178,'[9]SourceData (quarterly)'!$A$2:$Z$327,23, FALSE),0)</f>
        <v>113800</v>
      </c>
      <c r="Y178" s="18">
        <f>IFERROR(VLOOKUP($B178,'[9]SourceData (quarterly)'!$A$2:$Z$327,24, FALSE),0)</f>
        <v>470079</v>
      </c>
      <c r="Z178" s="18">
        <f>IFERROR(VLOOKUP($B178,'[9]SourceData (quarterly)'!$A$2:$Z$327,25, FALSE),0)</f>
        <v>911267</v>
      </c>
      <c r="AA178" s="18">
        <f>IFERROR(VLOOKUP($B178,'[9]SourceData (quarterly)'!$A$2:$Z$327,26, FALSE),0)</f>
        <v>721478</v>
      </c>
      <c r="AB178" s="18">
        <f>IFERROR(VLOOKUP($B178,'[9]SourceData (quarterly)'!$A$2:$AZ$327,27, FALSE),0)</f>
        <v>788987</v>
      </c>
      <c r="AC178" s="18">
        <f>IFERROR(VLOOKUP($B178,'[9]SourceData (quarterly)'!$A$2:$AZ$327,28, FALSE),0)</f>
        <v>4588250</v>
      </c>
    </row>
    <row r="179" spans="2:29" x14ac:dyDescent="0.2">
      <c r="B179" s="41" t="s">
        <v>567</v>
      </c>
      <c r="C179" s="41" t="s">
        <v>568</v>
      </c>
      <c r="D179" s="18">
        <f>IFERROR(VLOOKUP($B179,'[9]SourceData (quarterly)'!$A$2:$Z$327,3, FALSE),0)</f>
        <v>5</v>
      </c>
      <c r="E179" s="18">
        <f>IFERROR(VLOOKUP($B179,'[9]SourceData (quarterly)'!$A$2:$Z$327,4, FALSE),0)</f>
        <v>9</v>
      </c>
      <c r="F179" s="18">
        <f>IFERROR(VLOOKUP($B179,'[9]SourceData (quarterly)'!$A$2:$Z$327,5, FALSE),0)</f>
        <v>4</v>
      </c>
      <c r="G179" s="18">
        <f>IFERROR(VLOOKUP($B179,'[9]SourceData (quarterly)'!$A$2:$Z$327,6, FALSE),0)</f>
        <v>3</v>
      </c>
      <c r="H179" s="18">
        <f>IFERROR(VLOOKUP($B179,'[9]SourceData (quarterly)'!$A$2:$Z$327,7, FALSE),0)</f>
        <v>6</v>
      </c>
      <c r="I179" s="18">
        <f>IFERROR(VLOOKUP($B179,'[9]SourceData (quarterly)'!$A$2:$Z$327,8, FALSE),0)</f>
        <v>1</v>
      </c>
      <c r="J179" s="18">
        <f>IFERROR(VLOOKUP($B179,'[9]SourceData (quarterly)'!$A$2:$Z$327,9, FALSE),0)</f>
        <v>11</v>
      </c>
      <c r="K179" s="18">
        <f>IFERROR(VLOOKUP($B179,'[9]SourceData (quarterly)'!$A$2:$Z$327,10, FALSE),0)</f>
        <v>2</v>
      </c>
      <c r="L179" s="18">
        <f>IFERROR(VLOOKUP($B179,'[9]SourceData (quarterly)'!$A$2:$Z$327,11, FALSE),0)</f>
        <v>6</v>
      </c>
      <c r="M179" s="18">
        <f>IFERROR(VLOOKUP($B179,'[9]SourceData (quarterly)'!$A$2:$Z$327,12, FALSE),0)</f>
        <v>8</v>
      </c>
      <c r="N179" s="18">
        <f>IFERROR(VLOOKUP($B179,'[9]SourceData (quarterly)'!$A$2:$Z$327,13, FALSE),0)</f>
        <v>5</v>
      </c>
      <c r="O179" s="18">
        <f>IFERROR(VLOOKUP($B179,'[9]SourceData (quarterly)'!$A$2:$Z$327,14, FALSE),0)</f>
        <v>7</v>
      </c>
      <c r="P179" s="18">
        <f>IFERROR(VLOOKUP($B179,'[9]SourceData (quarterly)'!$A$2:$Z$327,15, FALSE),0)</f>
        <v>67</v>
      </c>
      <c r="Q179" s="18">
        <f>IFERROR(VLOOKUP($B179,'[9]SourceData (quarterly)'!$A$2:$Z$327,16, FALSE),0)</f>
        <v>198769</v>
      </c>
      <c r="R179" s="18">
        <f>IFERROR(VLOOKUP($B179,'[9]SourceData (quarterly)'!$A$2:$Z$327,17, FALSE),0)</f>
        <v>364580</v>
      </c>
      <c r="S179" s="18">
        <f>IFERROR(VLOOKUP($B179,'[9]SourceData (quarterly)'!$A$2:$Z$327,18, FALSE),0)</f>
        <v>188189</v>
      </c>
      <c r="T179" s="18">
        <f>IFERROR(VLOOKUP($B179,'[9]SourceData (quarterly)'!$A$2:$Z$327,19, FALSE),0)</f>
        <v>105980</v>
      </c>
      <c r="U179" s="18">
        <f>IFERROR(VLOOKUP($B179,'[9]SourceData (quarterly)'!$A$2:$Z$327,20, FALSE),0)</f>
        <v>230490</v>
      </c>
      <c r="V179" s="18">
        <f>IFERROR(VLOOKUP($B179,'[9]SourceData (quarterly)'!$A$2:$Z$327,21, FALSE),0)</f>
        <v>43000</v>
      </c>
      <c r="W179" s="18">
        <f>IFERROR(VLOOKUP($B179,'[9]SourceData (quarterly)'!$A$2:$Z$327,22, FALSE),0)</f>
        <v>397194</v>
      </c>
      <c r="X179" s="18">
        <f>IFERROR(VLOOKUP($B179,'[9]SourceData (quarterly)'!$A$2:$Z$327,23, FALSE),0)</f>
        <v>105799</v>
      </c>
      <c r="Y179" s="18">
        <f>IFERROR(VLOOKUP($B179,'[9]SourceData (quarterly)'!$A$2:$Z$327,24, FALSE),0)</f>
        <v>188394</v>
      </c>
      <c r="Z179" s="18">
        <f>IFERROR(VLOOKUP($B179,'[9]SourceData (quarterly)'!$A$2:$Z$327,25, FALSE),0)</f>
        <v>336395</v>
      </c>
      <c r="AA179" s="18">
        <f>IFERROR(VLOOKUP($B179,'[9]SourceData (quarterly)'!$A$2:$Z$327,26, FALSE),0)</f>
        <v>211395</v>
      </c>
      <c r="AB179" s="18">
        <f>IFERROR(VLOOKUP($B179,'[9]SourceData (quarterly)'!$A$2:$AZ$327,27, FALSE),0)</f>
        <v>269935</v>
      </c>
      <c r="AC179" s="18">
        <f>IFERROR(VLOOKUP($B179,'[9]SourceData (quarterly)'!$A$2:$AZ$327,28, FALSE),0)</f>
        <v>2640120</v>
      </c>
    </row>
    <row r="180" spans="2:29" x14ac:dyDescent="0.2">
      <c r="B180" s="41" t="s">
        <v>569</v>
      </c>
      <c r="C180" s="41" t="s">
        <v>570</v>
      </c>
      <c r="D180" s="18">
        <f>IFERROR(VLOOKUP($B180,'[9]SourceData (quarterly)'!$A$2:$Z$327,3, FALSE),0)</f>
        <v>0</v>
      </c>
      <c r="E180" s="18">
        <f>IFERROR(VLOOKUP($B180,'[9]SourceData (quarterly)'!$A$2:$Z$327,4, FALSE),0)</f>
        <v>0</v>
      </c>
      <c r="F180" s="18">
        <f>IFERROR(VLOOKUP($B180,'[9]SourceData (quarterly)'!$A$2:$Z$327,5, FALSE),0)</f>
        <v>0</v>
      </c>
      <c r="G180" s="18">
        <f>IFERROR(VLOOKUP($B180,'[9]SourceData (quarterly)'!$A$2:$Z$327,6, FALSE),0)</f>
        <v>1</v>
      </c>
      <c r="H180" s="18">
        <f>IFERROR(VLOOKUP($B180,'[9]SourceData (quarterly)'!$A$2:$Z$327,7, FALSE),0)</f>
        <v>1</v>
      </c>
      <c r="I180" s="18">
        <f>IFERROR(VLOOKUP($B180,'[9]SourceData (quarterly)'!$A$2:$Z$327,8, FALSE),0)</f>
        <v>0</v>
      </c>
      <c r="J180" s="18">
        <f>IFERROR(VLOOKUP($B180,'[9]SourceData (quarterly)'!$A$2:$Z$327,9, FALSE),0)</f>
        <v>0</v>
      </c>
      <c r="K180" s="18">
        <f>IFERROR(VLOOKUP($B180,'[9]SourceData (quarterly)'!$A$2:$Z$327,10, FALSE),0)</f>
        <v>2</v>
      </c>
      <c r="L180" s="18">
        <f>IFERROR(VLOOKUP($B180,'[9]SourceData (quarterly)'!$A$2:$Z$327,11, FALSE),0)</f>
        <v>2</v>
      </c>
      <c r="M180" s="18">
        <f>IFERROR(VLOOKUP($B180,'[9]SourceData (quarterly)'!$A$2:$Z$327,12, FALSE),0)</f>
        <v>2</v>
      </c>
      <c r="N180" s="18">
        <f>IFERROR(VLOOKUP($B180,'[9]SourceData (quarterly)'!$A$2:$Z$327,13, FALSE),0)</f>
        <v>2</v>
      </c>
      <c r="O180" s="18">
        <f>IFERROR(VLOOKUP($B180,'[9]SourceData (quarterly)'!$A$2:$Z$327,14, FALSE),0)</f>
        <v>2</v>
      </c>
      <c r="P180" s="18">
        <f>IFERROR(VLOOKUP($B180,'[9]SourceData (quarterly)'!$A$2:$Z$327,15, FALSE),0)</f>
        <v>12</v>
      </c>
      <c r="Q180" s="18">
        <f>IFERROR(VLOOKUP($B180,'[9]SourceData (quarterly)'!$A$2:$Z$327,16, FALSE),0)</f>
        <v>0</v>
      </c>
      <c r="R180" s="18">
        <f>IFERROR(VLOOKUP($B180,'[9]SourceData (quarterly)'!$A$2:$Z$327,17, FALSE),0)</f>
        <v>0</v>
      </c>
      <c r="S180" s="18">
        <f>IFERROR(VLOOKUP($B180,'[9]SourceData (quarterly)'!$A$2:$Z$327,18, FALSE),0)</f>
        <v>0</v>
      </c>
      <c r="T180" s="18">
        <f>IFERROR(VLOOKUP($B180,'[9]SourceData (quarterly)'!$A$2:$Z$327,19, FALSE),0)</f>
        <v>48000</v>
      </c>
      <c r="U180" s="18">
        <f>IFERROR(VLOOKUP($B180,'[9]SourceData (quarterly)'!$A$2:$Z$327,20, FALSE),0)</f>
        <v>47990</v>
      </c>
      <c r="V180" s="18">
        <f>IFERROR(VLOOKUP($B180,'[9]SourceData (quarterly)'!$A$2:$Z$327,21, FALSE),0)</f>
        <v>0</v>
      </c>
      <c r="W180" s="18">
        <f>IFERROR(VLOOKUP($B180,'[9]SourceData (quarterly)'!$A$2:$Z$327,22, FALSE),0)</f>
        <v>0</v>
      </c>
      <c r="X180" s="18">
        <f>IFERROR(VLOOKUP($B180,'[9]SourceData (quarterly)'!$A$2:$Z$327,23, FALSE),0)</f>
        <v>156000</v>
      </c>
      <c r="Y180" s="18">
        <f>IFERROR(VLOOKUP($B180,'[9]SourceData (quarterly)'!$A$2:$Z$327,24, FALSE),0)</f>
        <v>152000</v>
      </c>
      <c r="Z180" s="18">
        <f>IFERROR(VLOOKUP($B180,'[9]SourceData (quarterly)'!$A$2:$Z$327,25, FALSE),0)</f>
        <v>142000</v>
      </c>
      <c r="AA180" s="18">
        <f>IFERROR(VLOOKUP($B180,'[9]SourceData (quarterly)'!$A$2:$Z$327,26, FALSE),0)</f>
        <v>140000</v>
      </c>
      <c r="AB180" s="18">
        <f>IFERROR(VLOOKUP($B180,'[9]SourceData (quarterly)'!$A$2:$AZ$327,27, FALSE),0)</f>
        <v>123590</v>
      </c>
      <c r="AC180" s="18">
        <f>IFERROR(VLOOKUP($B180,'[9]SourceData (quarterly)'!$A$2:$AZ$327,28, FALSE),0)</f>
        <v>809580</v>
      </c>
    </row>
    <row r="181" spans="2:29" x14ac:dyDescent="0.2">
      <c r="B181" s="41" t="s">
        <v>571</v>
      </c>
      <c r="C181" s="41" t="s">
        <v>572</v>
      </c>
      <c r="D181" s="18">
        <f>IFERROR(VLOOKUP($B181,'[9]SourceData (quarterly)'!$A$2:$Z$327,3, FALSE),0)</f>
        <v>1</v>
      </c>
      <c r="E181" s="18">
        <f>IFERROR(VLOOKUP($B181,'[9]SourceData (quarterly)'!$A$2:$Z$327,4, FALSE),0)</f>
        <v>5</v>
      </c>
      <c r="F181" s="18">
        <f>IFERROR(VLOOKUP($B181,'[9]SourceData (quarterly)'!$A$2:$Z$327,5, FALSE),0)</f>
        <v>2</v>
      </c>
      <c r="G181" s="18">
        <f>IFERROR(VLOOKUP($B181,'[9]SourceData (quarterly)'!$A$2:$Z$327,6, FALSE),0)</f>
        <v>7</v>
      </c>
      <c r="H181" s="18">
        <f>IFERROR(VLOOKUP($B181,'[9]SourceData (quarterly)'!$A$2:$Z$327,7, FALSE),0)</f>
        <v>1</v>
      </c>
      <c r="I181" s="18">
        <f>IFERROR(VLOOKUP($B181,'[9]SourceData (quarterly)'!$A$2:$Z$327,8, FALSE),0)</f>
        <v>1</v>
      </c>
      <c r="J181" s="18">
        <f>IFERROR(VLOOKUP($B181,'[9]SourceData (quarterly)'!$A$2:$Z$327,9, FALSE),0)</f>
        <v>0</v>
      </c>
      <c r="K181" s="18">
        <f>IFERROR(VLOOKUP($B181,'[9]SourceData (quarterly)'!$A$2:$Z$327,10, FALSE),0)</f>
        <v>1</v>
      </c>
      <c r="L181" s="18">
        <f>IFERROR(VLOOKUP($B181,'[9]SourceData (quarterly)'!$A$2:$Z$327,11, FALSE),0)</f>
        <v>1</v>
      </c>
      <c r="M181" s="18">
        <f>IFERROR(VLOOKUP($B181,'[9]SourceData (quarterly)'!$A$2:$Z$327,12, FALSE),0)</f>
        <v>3</v>
      </c>
      <c r="N181" s="18">
        <f>IFERROR(VLOOKUP($B181,'[9]SourceData (quarterly)'!$A$2:$Z$327,13, FALSE),0)</f>
        <v>14</v>
      </c>
      <c r="O181" s="18">
        <f>IFERROR(VLOOKUP($B181,'[9]SourceData (quarterly)'!$A$2:$Z$327,14, FALSE),0)</f>
        <v>6</v>
      </c>
      <c r="P181" s="18">
        <f>IFERROR(VLOOKUP($B181,'[9]SourceData (quarterly)'!$A$2:$Z$327,15, FALSE),0)</f>
        <v>42</v>
      </c>
      <c r="Q181" s="18">
        <f>IFERROR(VLOOKUP($B181,'[9]SourceData (quarterly)'!$A$2:$Z$327,16, FALSE),0)</f>
        <v>37000</v>
      </c>
      <c r="R181" s="18">
        <f>IFERROR(VLOOKUP($B181,'[9]SourceData (quarterly)'!$A$2:$Z$327,17, FALSE),0)</f>
        <v>203100</v>
      </c>
      <c r="S181" s="18">
        <f>IFERROR(VLOOKUP($B181,'[9]SourceData (quarterly)'!$A$2:$Z$327,18, FALSE),0)</f>
        <v>99000</v>
      </c>
      <c r="T181" s="18">
        <f>IFERROR(VLOOKUP($B181,'[9]SourceData (quarterly)'!$A$2:$Z$327,19, FALSE),0)</f>
        <v>307300</v>
      </c>
      <c r="U181" s="18">
        <f>IFERROR(VLOOKUP($B181,'[9]SourceData (quarterly)'!$A$2:$Z$327,20, FALSE),0)</f>
        <v>50000</v>
      </c>
      <c r="V181" s="18">
        <f>IFERROR(VLOOKUP($B181,'[9]SourceData (quarterly)'!$A$2:$Z$327,21, FALSE),0)</f>
        <v>50000</v>
      </c>
      <c r="W181" s="18">
        <f>IFERROR(VLOOKUP($B181,'[9]SourceData (quarterly)'!$A$2:$Z$327,22, FALSE),0)</f>
        <v>0</v>
      </c>
      <c r="X181" s="18">
        <f>IFERROR(VLOOKUP($B181,'[9]SourceData (quarterly)'!$A$2:$Z$327,23, FALSE),0)</f>
        <v>84000</v>
      </c>
      <c r="Y181" s="18">
        <f>IFERROR(VLOOKUP($B181,'[9]SourceData (quarterly)'!$A$2:$Z$327,24, FALSE),0)</f>
        <v>35000</v>
      </c>
      <c r="Z181" s="18">
        <f>IFERROR(VLOOKUP($B181,'[9]SourceData (quarterly)'!$A$2:$Z$327,25, FALSE),0)</f>
        <v>246000</v>
      </c>
      <c r="AA181" s="18">
        <f>IFERROR(VLOOKUP($B181,'[9]SourceData (quarterly)'!$A$2:$Z$327,26, FALSE),0)</f>
        <v>682699</v>
      </c>
      <c r="AB181" s="18">
        <f>IFERROR(VLOOKUP($B181,'[9]SourceData (quarterly)'!$A$2:$AZ$327,27, FALSE),0)</f>
        <v>316990</v>
      </c>
      <c r="AC181" s="18">
        <f>IFERROR(VLOOKUP($B181,'[9]SourceData (quarterly)'!$A$2:$AZ$327,28, FALSE),0)</f>
        <v>2111089</v>
      </c>
    </row>
    <row r="182" spans="2:29" x14ac:dyDescent="0.2">
      <c r="B182" s="41" t="s">
        <v>573</v>
      </c>
      <c r="C182" s="41" t="s">
        <v>574</v>
      </c>
      <c r="D182" s="18">
        <f>IFERROR(VLOOKUP($B182,'[9]SourceData (quarterly)'!$A$2:$Z$327,3, FALSE),0)</f>
        <v>1</v>
      </c>
      <c r="E182" s="18">
        <f>IFERROR(VLOOKUP($B182,'[9]SourceData (quarterly)'!$A$2:$Z$327,4, FALSE),0)</f>
        <v>1</v>
      </c>
      <c r="F182" s="18">
        <f>IFERROR(VLOOKUP($B182,'[9]SourceData (quarterly)'!$A$2:$Z$327,5, FALSE),0)</f>
        <v>3</v>
      </c>
      <c r="G182" s="18">
        <f>IFERROR(VLOOKUP($B182,'[9]SourceData (quarterly)'!$A$2:$Z$327,6, FALSE),0)</f>
        <v>4</v>
      </c>
      <c r="H182" s="18">
        <f>IFERROR(VLOOKUP($B182,'[9]SourceData (quarterly)'!$A$2:$Z$327,7, FALSE),0)</f>
        <v>2</v>
      </c>
      <c r="I182" s="18">
        <f>IFERROR(VLOOKUP($B182,'[9]SourceData (quarterly)'!$A$2:$Z$327,8, FALSE),0)</f>
        <v>2</v>
      </c>
      <c r="J182" s="18">
        <f>IFERROR(VLOOKUP($B182,'[9]SourceData (quarterly)'!$A$2:$Z$327,9, FALSE),0)</f>
        <v>0</v>
      </c>
      <c r="K182" s="18">
        <f>IFERROR(VLOOKUP($B182,'[9]SourceData (quarterly)'!$A$2:$Z$327,10, FALSE),0)</f>
        <v>2</v>
      </c>
      <c r="L182" s="18">
        <f>IFERROR(VLOOKUP($B182,'[9]SourceData (quarterly)'!$A$2:$Z$327,11, FALSE),0)</f>
        <v>1</v>
      </c>
      <c r="M182" s="18">
        <f>IFERROR(VLOOKUP($B182,'[9]SourceData (quarterly)'!$A$2:$Z$327,12, FALSE),0)</f>
        <v>2</v>
      </c>
      <c r="N182" s="18">
        <f>IFERROR(VLOOKUP($B182,'[9]SourceData (quarterly)'!$A$2:$Z$327,13, FALSE),0)</f>
        <v>2</v>
      </c>
      <c r="O182" s="18">
        <f>IFERROR(VLOOKUP($B182,'[9]SourceData (quarterly)'!$A$2:$Z$327,14, FALSE),0)</f>
        <v>4</v>
      </c>
      <c r="P182" s="18">
        <f>IFERROR(VLOOKUP($B182,'[9]SourceData (quarterly)'!$A$2:$Z$327,15, FALSE),0)</f>
        <v>24</v>
      </c>
      <c r="Q182" s="18">
        <f>IFERROR(VLOOKUP($B182,'[9]SourceData (quarterly)'!$A$2:$Z$327,16, FALSE),0)</f>
        <v>68000</v>
      </c>
      <c r="R182" s="18">
        <f>IFERROR(VLOOKUP($B182,'[9]SourceData (quarterly)'!$A$2:$Z$327,17, FALSE),0)</f>
        <v>50000</v>
      </c>
      <c r="S182" s="18">
        <f>IFERROR(VLOOKUP($B182,'[9]SourceData (quarterly)'!$A$2:$Z$327,18, FALSE),0)</f>
        <v>136000</v>
      </c>
      <c r="T182" s="18">
        <f>IFERROR(VLOOKUP($B182,'[9]SourceData (quarterly)'!$A$2:$Z$327,19, FALSE),0)</f>
        <v>142640</v>
      </c>
      <c r="U182" s="18">
        <f>IFERROR(VLOOKUP($B182,'[9]SourceData (quarterly)'!$A$2:$Z$327,20, FALSE),0)</f>
        <v>83000</v>
      </c>
      <c r="V182" s="18">
        <f>IFERROR(VLOOKUP($B182,'[9]SourceData (quarterly)'!$A$2:$Z$327,21, FALSE),0)</f>
        <v>94990</v>
      </c>
      <c r="W182" s="18">
        <f>IFERROR(VLOOKUP($B182,'[9]SourceData (quarterly)'!$A$2:$Z$327,22, FALSE),0)</f>
        <v>0</v>
      </c>
      <c r="X182" s="18">
        <f>IFERROR(VLOOKUP($B182,'[9]SourceData (quarterly)'!$A$2:$Z$327,23, FALSE),0)</f>
        <v>89990</v>
      </c>
      <c r="Y182" s="18">
        <f>IFERROR(VLOOKUP($B182,'[9]SourceData (quarterly)'!$A$2:$Z$327,24, FALSE),0)</f>
        <v>36500</v>
      </c>
      <c r="Z182" s="18">
        <f>IFERROR(VLOOKUP($B182,'[9]SourceData (quarterly)'!$A$2:$Z$327,25, FALSE),0)</f>
        <v>83000</v>
      </c>
      <c r="AA182" s="18">
        <f>IFERROR(VLOOKUP($B182,'[9]SourceData (quarterly)'!$A$2:$Z$327,26, FALSE),0)</f>
        <v>57750</v>
      </c>
      <c r="AB182" s="18">
        <f>IFERROR(VLOOKUP($B182,'[9]SourceData (quarterly)'!$A$2:$AZ$327,27, FALSE),0)</f>
        <v>149000</v>
      </c>
      <c r="AC182" s="18">
        <f>IFERROR(VLOOKUP($B182,'[9]SourceData (quarterly)'!$A$2:$AZ$327,28, FALSE),0)</f>
        <v>990870</v>
      </c>
    </row>
    <row r="183" spans="2:29" x14ac:dyDescent="0.2">
      <c r="B183" s="41" t="s">
        <v>433</v>
      </c>
      <c r="C183" s="41" t="s">
        <v>434</v>
      </c>
      <c r="D183" s="18">
        <f>IFERROR(VLOOKUP($B183,'[9]SourceData (quarterly)'!$A$2:$Z$327,3, FALSE),0)</f>
        <v>0</v>
      </c>
      <c r="E183" s="18">
        <f>IFERROR(VLOOKUP($B183,'[9]SourceData (quarterly)'!$A$2:$Z$327,4, FALSE),0)</f>
        <v>0</v>
      </c>
      <c r="F183" s="18">
        <f>IFERROR(VLOOKUP($B183,'[9]SourceData (quarterly)'!$A$2:$Z$327,5, FALSE),0)</f>
        <v>7</v>
      </c>
      <c r="G183" s="18">
        <f>IFERROR(VLOOKUP($B183,'[9]SourceData (quarterly)'!$A$2:$Z$327,6, FALSE),0)</f>
        <v>0</v>
      </c>
      <c r="H183" s="18">
        <f>IFERROR(VLOOKUP($B183,'[9]SourceData (quarterly)'!$A$2:$Z$327,7, FALSE),0)</f>
        <v>0</v>
      </c>
      <c r="I183" s="18">
        <f>IFERROR(VLOOKUP($B183,'[9]SourceData (quarterly)'!$A$2:$Z$327,8, FALSE),0)</f>
        <v>0</v>
      </c>
      <c r="J183" s="18">
        <f>IFERROR(VLOOKUP($B183,'[9]SourceData (quarterly)'!$A$2:$Z$327,9, FALSE),0)</f>
        <v>0</v>
      </c>
      <c r="K183" s="18">
        <f>IFERROR(VLOOKUP($B183,'[9]SourceData (quarterly)'!$A$2:$Z$327,10, FALSE),0)</f>
        <v>0</v>
      </c>
      <c r="L183" s="18">
        <f>IFERROR(VLOOKUP($B183,'[9]SourceData (quarterly)'!$A$2:$Z$327,11, FALSE),0)</f>
        <v>0</v>
      </c>
      <c r="M183" s="18">
        <f>IFERROR(VLOOKUP($B183,'[9]SourceData (quarterly)'!$A$2:$Z$327,12, FALSE),0)</f>
        <v>0</v>
      </c>
      <c r="N183" s="18">
        <f>IFERROR(VLOOKUP($B183,'[9]SourceData (quarterly)'!$A$2:$Z$327,13, FALSE),0)</f>
        <v>2</v>
      </c>
      <c r="O183" s="18">
        <f>IFERROR(VLOOKUP($B183,'[9]SourceData (quarterly)'!$A$2:$Z$327,14, FALSE),0)</f>
        <v>1</v>
      </c>
      <c r="P183" s="18">
        <f>IFERROR(VLOOKUP($B183,'[9]SourceData (quarterly)'!$A$2:$Z$327,15, FALSE),0)</f>
        <v>10</v>
      </c>
      <c r="Q183" s="18">
        <f>IFERROR(VLOOKUP($B183,'[9]SourceData (quarterly)'!$A$2:$Z$327,16, FALSE),0)</f>
        <v>0</v>
      </c>
      <c r="R183" s="18">
        <f>IFERROR(VLOOKUP($B183,'[9]SourceData (quarterly)'!$A$2:$Z$327,17, FALSE),0)</f>
        <v>0</v>
      </c>
      <c r="S183" s="18">
        <f>IFERROR(VLOOKUP($B183,'[9]SourceData (quarterly)'!$A$2:$Z$327,18, FALSE),0)</f>
        <v>194593</v>
      </c>
      <c r="T183" s="18">
        <f>IFERROR(VLOOKUP($B183,'[9]SourceData (quarterly)'!$A$2:$Z$327,19, FALSE),0)</f>
        <v>0</v>
      </c>
      <c r="U183" s="18">
        <f>IFERROR(VLOOKUP($B183,'[9]SourceData (quarterly)'!$A$2:$Z$327,20, FALSE),0)</f>
        <v>0</v>
      </c>
      <c r="V183" s="18">
        <f>IFERROR(VLOOKUP($B183,'[9]SourceData (quarterly)'!$A$2:$Z$327,21, FALSE),0)</f>
        <v>0</v>
      </c>
      <c r="W183" s="18">
        <f>IFERROR(VLOOKUP($B183,'[9]SourceData (quarterly)'!$A$2:$Z$327,22, FALSE),0)</f>
        <v>0</v>
      </c>
      <c r="X183" s="18">
        <f>IFERROR(VLOOKUP($B183,'[9]SourceData (quarterly)'!$A$2:$Z$327,23, FALSE),0)</f>
        <v>0</v>
      </c>
      <c r="Y183" s="18">
        <f>IFERROR(VLOOKUP($B183,'[9]SourceData (quarterly)'!$A$2:$Z$327,24, FALSE),0)</f>
        <v>0</v>
      </c>
      <c r="Z183" s="18">
        <f>IFERROR(VLOOKUP($B183,'[9]SourceData (quarterly)'!$A$2:$Z$327,25, FALSE),0)</f>
        <v>0</v>
      </c>
      <c r="AA183" s="18">
        <f>IFERROR(VLOOKUP($B183,'[9]SourceData (quarterly)'!$A$2:$Z$327,26, FALSE),0)</f>
        <v>112980</v>
      </c>
      <c r="AB183" s="18">
        <f>IFERROR(VLOOKUP($B183,'[9]SourceData (quarterly)'!$A$2:$AZ$327,27, FALSE),0)</f>
        <v>55999</v>
      </c>
      <c r="AC183" s="18">
        <f>IFERROR(VLOOKUP($B183,'[9]SourceData (quarterly)'!$A$2:$AZ$327,28, FALSE),0)</f>
        <v>363572</v>
      </c>
    </row>
    <row r="184" spans="2:29" x14ac:dyDescent="0.2">
      <c r="B184" s="41" t="s">
        <v>435</v>
      </c>
      <c r="C184" s="41" t="s">
        <v>436</v>
      </c>
      <c r="D184" s="18">
        <f>IFERROR(VLOOKUP($B184,'[9]SourceData (quarterly)'!$A$2:$Z$327,3, FALSE),0)</f>
        <v>0</v>
      </c>
      <c r="E184" s="18">
        <f>IFERROR(VLOOKUP($B184,'[9]SourceData (quarterly)'!$A$2:$Z$327,4, FALSE),0)</f>
        <v>3</v>
      </c>
      <c r="F184" s="18">
        <f>IFERROR(VLOOKUP($B184,'[9]SourceData (quarterly)'!$A$2:$Z$327,5, FALSE),0)</f>
        <v>9</v>
      </c>
      <c r="G184" s="18">
        <f>IFERROR(VLOOKUP($B184,'[9]SourceData (quarterly)'!$A$2:$Z$327,6, FALSE),0)</f>
        <v>1</v>
      </c>
      <c r="H184" s="18">
        <f>IFERROR(VLOOKUP($B184,'[9]SourceData (quarterly)'!$A$2:$Z$327,7, FALSE),0)</f>
        <v>4</v>
      </c>
      <c r="I184" s="18">
        <f>IFERROR(VLOOKUP($B184,'[9]SourceData (quarterly)'!$A$2:$Z$327,8, FALSE),0)</f>
        <v>1</v>
      </c>
      <c r="J184" s="18">
        <f>IFERROR(VLOOKUP($B184,'[9]SourceData (quarterly)'!$A$2:$Z$327,9, FALSE),0)</f>
        <v>6</v>
      </c>
      <c r="K184" s="18">
        <f>IFERROR(VLOOKUP($B184,'[9]SourceData (quarterly)'!$A$2:$Z$327,10, FALSE),0)</f>
        <v>1</v>
      </c>
      <c r="L184" s="18">
        <f>IFERROR(VLOOKUP($B184,'[9]SourceData (quarterly)'!$A$2:$Z$327,11, FALSE),0)</f>
        <v>1</v>
      </c>
      <c r="M184" s="18">
        <f>IFERROR(VLOOKUP($B184,'[9]SourceData (quarterly)'!$A$2:$Z$327,12, FALSE),0)</f>
        <v>4</v>
      </c>
      <c r="N184" s="18">
        <f>IFERROR(VLOOKUP($B184,'[9]SourceData (quarterly)'!$A$2:$Z$327,13, FALSE),0)</f>
        <v>4</v>
      </c>
      <c r="O184" s="18">
        <f>IFERROR(VLOOKUP($B184,'[9]SourceData (quarterly)'!$A$2:$Z$327,14, FALSE),0)</f>
        <v>4</v>
      </c>
      <c r="P184" s="18">
        <f>IFERROR(VLOOKUP($B184,'[9]SourceData (quarterly)'!$A$2:$Z$327,15, FALSE),0)</f>
        <v>38</v>
      </c>
      <c r="Q184" s="18">
        <f>IFERROR(VLOOKUP($B184,'[9]SourceData (quarterly)'!$A$2:$Z$327,16, FALSE),0)</f>
        <v>0</v>
      </c>
      <c r="R184" s="18">
        <f>IFERROR(VLOOKUP($B184,'[9]SourceData (quarterly)'!$A$2:$Z$327,17, FALSE),0)</f>
        <v>136400</v>
      </c>
      <c r="S184" s="18">
        <f>IFERROR(VLOOKUP($B184,'[9]SourceData (quarterly)'!$A$2:$Z$327,18, FALSE),0)</f>
        <v>366899</v>
      </c>
      <c r="T184" s="18">
        <f>IFERROR(VLOOKUP($B184,'[9]SourceData (quarterly)'!$A$2:$Z$327,19, FALSE),0)</f>
        <v>47000</v>
      </c>
      <c r="U184" s="18">
        <f>IFERROR(VLOOKUP($B184,'[9]SourceData (quarterly)'!$A$2:$Z$327,20, FALSE),0)</f>
        <v>163600</v>
      </c>
      <c r="V184" s="18">
        <f>IFERROR(VLOOKUP($B184,'[9]SourceData (quarterly)'!$A$2:$Z$327,21, FALSE),0)</f>
        <v>50000</v>
      </c>
      <c r="W184" s="18">
        <f>IFERROR(VLOOKUP($B184,'[9]SourceData (quarterly)'!$A$2:$Z$327,22, FALSE),0)</f>
        <v>252590</v>
      </c>
      <c r="X184" s="18">
        <f>IFERROR(VLOOKUP($B184,'[9]SourceData (quarterly)'!$A$2:$Z$327,23, FALSE),0)</f>
        <v>36990</v>
      </c>
      <c r="Y184" s="18">
        <f>IFERROR(VLOOKUP($B184,'[9]SourceData (quarterly)'!$A$2:$Z$327,24, FALSE),0)</f>
        <v>30390</v>
      </c>
      <c r="Z184" s="18">
        <f>IFERROR(VLOOKUP($B184,'[9]SourceData (quarterly)'!$A$2:$Z$327,25, FALSE),0)</f>
        <v>214050</v>
      </c>
      <c r="AA184" s="18">
        <f>IFERROR(VLOOKUP($B184,'[9]SourceData (quarterly)'!$A$2:$Z$327,26, FALSE),0)</f>
        <v>134470</v>
      </c>
      <c r="AB184" s="18">
        <f>IFERROR(VLOOKUP($B184,'[9]SourceData (quarterly)'!$A$2:$AZ$327,27, FALSE),0)</f>
        <v>156180</v>
      </c>
      <c r="AC184" s="18">
        <f>IFERROR(VLOOKUP($B184,'[9]SourceData (quarterly)'!$A$2:$AZ$327,28, FALSE),0)</f>
        <v>1588569</v>
      </c>
    </row>
    <row r="185" spans="2:29" x14ac:dyDescent="0.2">
      <c r="B185" s="41" t="s">
        <v>437</v>
      </c>
      <c r="C185" s="41" t="s">
        <v>438</v>
      </c>
      <c r="D185" s="18">
        <f>IFERROR(VLOOKUP($B185,'[9]SourceData (quarterly)'!$A$2:$Z$327,3, FALSE),0)</f>
        <v>0</v>
      </c>
      <c r="E185" s="18">
        <f>IFERROR(VLOOKUP($B185,'[9]SourceData (quarterly)'!$A$2:$Z$327,4, FALSE),0)</f>
        <v>0</v>
      </c>
      <c r="F185" s="18">
        <f>IFERROR(VLOOKUP($B185,'[9]SourceData (quarterly)'!$A$2:$Z$327,5, FALSE),0)</f>
        <v>0</v>
      </c>
      <c r="G185" s="18">
        <f>IFERROR(VLOOKUP($B185,'[9]SourceData (quarterly)'!$A$2:$Z$327,6, FALSE),0)</f>
        <v>0</v>
      </c>
      <c r="H185" s="18">
        <f>IFERROR(VLOOKUP($B185,'[9]SourceData (quarterly)'!$A$2:$Z$327,7, FALSE),0)</f>
        <v>0</v>
      </c>
      <c r="I185" s="18">
        <f>IFERROR(VLOOKUP($B185,'[9]SourceData (quarterly)'!$A$2:$Z$327,8, FALSE),0)</f>
        <v>0</v>
      </c>
      <c r="J185" s="18">
        <f>IFERROR(VLOOKUP($B185,'[9]SourceData (quarterly)'!$A$2:$Z$327,9, FALSE),0)</f>
        <v>0</v>
      </c>
      <c r="K185" s="18">
        <f>IFERROR(VLOOKUP($B185,'[9]SourceData (quarterly)'!$A$2:$Z$327,10, FALSE),0)</f>
        <v>0</v>
      </c>
      <c r="L185" s="18">
        <f>IFERROR(VLOOKUP($B185,'[9]SourceData (quarterly)'!$A$2:$Z$327,11, FALSE),0)</f>
        <v>1</v>
      </c>
      <c r="M185" s="18">
        <f>IFERROR(VLOOKUP($B185,'[9]SourceData (quarterly)'!$A$2:$Z$327,12, FALSE),0)</f>
        <v>2</v>
      </c>
      <c r="N185" s="18">
        <f>IFERROR(VLOOKUP($B185,'[9]SourceData (quarterly)'!$A$2:$Z$327,13, FALSE),0)</f>
        <v>18</v>
      </c>
      <c r="O185" s="18">
        <f>IFERROR(VLOOKUP($B185,'[9]SourceData (quarterly)'!$A$2:$Z$327,14, FALSE),0)</f>
        <v>12</v>
      </c>
      <c r="P185" s="18">
        <f>IFERROR(VLOOKUP($B185,'[9]SourceData (quarterly)'!$A$2:$Z$327,15, FALSE),0)</f>
        <v>33</v>
      </c>
      <c r="Q185" s="18">
        <f>IFERROR(VLOOKUP($B185,'[9]SourceData (quarterly)'!$A$2:$Z$327,16, FALSE),0)</f>
        <v>0</v>
      </c>
      <c r="R185" s="18">
        <f>IFERROR(VLOOKUP($B185,'[9]SourceData (quarterly)'!$A$2:$Z$327,17, FALSE),0)</f>
        <v>0</v>
      </c>
      <c r="S185" s="18">
        <f>IFERROR(VLOOKUP($B185,'[9]SourceData (quarterly)'!$A$2:$Z$327,18, FALSE),0)</f>
        <v>0</v>
      </c>
      <c r="T185" s="18">
        <f>IFERROR(VLOOKUP($B185,'[9]SourceData (quarterly)'!$A$2:$Z$327,19, FALSE),0)</f>
        <v>0</v>
      </c>
      <c r="U185" s="18">
        <f>IFERROR(VLOOKUP($B185,'[9]SourceData (quarterly)'!$A$2:$Z$327,20, FALSE),0)</f>
        <v>0</v>
      </c>
      <c r="V185" s="18">
        <f>IFERROR(VLOOKUP($B185,'[9]SourceData (quarterly)'!$A$2:$Z$327,21, FALSE),0)</f>
        <v>0</v>
      </c>
      <c r="W185" s="18">
        <f>IFERROR(VLOOKUP($B185,'[9]SourceData (quarterly)'!$A$2:$Z$327,22, FALSE),0)</f>
        <v>0</v>
      </c>
      <c r="X185" s="18">
        <f>IFERROR(VLOOKUP($B185,'[9]SourceData (quarterly)'!$A$2:$Z$327,23, FALSE),0)</f>
        <v>0</v>
      </c>
      <c r="Y185" s="18">
        <f>IFERROR(VLOOKUP($B185,'[9]SourceData (quarterly)'!$A$2:$Z$327,24, FALSE),0)</f>
        <v>43000</v>
      </c>
      <c r="Z185" s="18">
        <f>IFERROR(VLOOKUP($B185,'[9]SourceData (quarterly)'!$A$2:$Z$327,25, FALSE),0)</f>
        <v>108000</v>
      </c>
      <c r="AA185" s="18">
        <f>IFERROR(VLOOKUP($B185,'[9]SourceData (quarterly)'!$A$2:$Z$327,26, FALSE),0)</f>
        <v>955009</v>
      </c>
      <c r="AB185" s="18">
        <f>IFERROR(VLOOKUP($B185,'[9]SourceData (quarterly)'!$A$2:$AZ$327,27, FALSE),0)</f>
        <v>689470</v>
      </c>
      <c r="AC185" s="18">
        <f>IFERROR(VLOOKUP($B185,'[9]SourceData (quarterly)'!$A$2:$AZ$327,28, FALSE),0)</f>
        <v>1795479</v>
      </c>
    </row>
    <row r="186" spans="2:29" x14ac:dyDescent="0.2">
      <c r="B186" s="41" t="s">
        <v>439</v>
      </c>
      <c r="C186" s="41" t="s">
        <v>440</v>
      </c>
      <c r="D186" s="18">
        <f>IFERROR(VLOOKUP($B186,'[9]SourceData (quarterly)'!$A$2:$Z$327,3, FALSE),0)</f>
        <v>2</v>
      </c>
      <c r="E186" s="18">
        <f>IFERROR(VLOOKUP($B186,'[9]SourceData (quarterly)'!$A$2:$Z$327,4, FALSE),0)</f>
        <v>0</v>
      </c>
      <c r="F186" s="18">
        <f>IFERROR(VLOOKUP($B186,'[9]SourceData (quarterly)'!$A$2:$Z$327,5, FALSE),0)</f>
        <v>4</v>
      </c>
      <c r="G186" s="18">
        <f>IFERROR(VLOOKUP($B186,'[9]SourceData (quarterly)'!$A$2:$Z$327,6, FALSE),0)</f>
        <v>3</v>
      </c>
      <c r="H186" s="18">
        <f>IFERROR(VLOOKUP($B186,'[9]SourceData (quarterly)'!$A$2:$Z$327,7, FALSE),0)</f>
        <v>4</v>
      </c>
      <c r="I186" s="18">
        <f>IFERROR(VLOOKUP($B186,'[9]SourceData (quarterly)'!$A$2:$Z$327,8, FALSE),0)</f>
        <v>3</v>
      </c>
      <c r="J186" s="18">
        <f>IFERROR(VLOOKUP($B186,'[9]SourceData (quarterly)'!$A$2:$Z$327,9, FALSE),0)</f>
        <v>1</v>
      </c>
      <c r="K186" s="18">
        <f>IFERROR(VLOOKUP($B186,'[9]SourceData (quarterly)'!$A$2:$Z$327,10, FALSE),0)</f>
        <v>0</v>
      </c>
      <c r="L186" s="18">
        <f>IFERROR(VLOOKUP($B186,'[9]SourceData (quarterly)'!$A$2:$Z$327,11, FALSE),0)</f>
        <v>2</v>
      </c>
      <c r="M186" s="18">
        <f>IFERROR(VLOOKUP($B186,'[9]SourceData (quarterly)'!$A$2:$Z$327,12, FALSE),0)</f>
        <v>1</v>
      </c>
      <c r="N186" s="18">
        <f>IFERROR(VLOOKUP($B186,'[9]SourceData (quarterly)'!$A$2:$Z$327,13, FALSE),0)</f>
        <v>0</v>
      </c>
      <c r="O186" s="18">
        <f>IFERROR(VLOOKUP($B186,'[9]SourceData (quarterly)'!$A$2:$Z$327,14, FALSE),0)</f>
        <v>0</v>
      </c>
      <c r="P186" s="18">
        <f>IFERROR(VLOOKUP($B186,'[9]SourceData (quarterly)'!$A$2:$Z$327,15, FALSE),0)</f>
        <v>20</v>
      </c>
      <c r="Q186" s="18">
        <f>IFERROR(VLOOKUP($B186,'[9]SourceData (quarterly)'!$A$2:$Z$327,16, FALSE),0)</f>
        <v>99998</v>
      </c>
      <c r="R186" s="18">
        <f>IFERROR(VLOOKUP($B186,'[9]SourceData (quarterly)'!$A$2:$Z$327,17, FALSE),0)</f>
        <v>0</v>
      </c>
      <c r="S186" s="18">
        <f>IFERROR(VLOOKUP($B186,'[9]SourceData (quarterly)'!$A$2:$Z$327,18, FALSE),0)</f>
        <v>157389</v>
      </c>
      <c r="T186" s="18">
        <f>IFERROR(VLOOKUP($B186,'[9]SourceData (quarterly)'!$A$2:$Z$327,19, FALSE),0)</f>
        <v>164997</v>
      </c>
      <c r="U186" s="18">
        <f>IFERROR(VLOOKUP($B186,'[9]SourceData (quarterly)'!$A$2:$Z$327,20, FALSE),0)</f>
        <v>187197</v>
      </c>
      <c r="V186" s="18">
        <f>IFERROR(VLOOKUP($B186,'[9]SourceData (quarterly)'!$A$2:$Z$327,21, FALSE),0)</f>
        <v>103900</v>
      </c>
      <c r="W186" s="18">
        <f>IFERROR(VLOOKUP($B186,'[9]SourceData (quarterly)'!$A$2:$Z$327,22, FALSE),0)</f>
        <v>43000</v>
      </c>
      <c r="X186" s="18">
        <f>IFERROR(VLOOKUP($B186,'[9]SourceData (quarterly)'!$A$2:$Z$327,23, FALSE),0)</f>
        <v>0</v>
      </c>
      <c r="Y186" s="18">
        <f>IFERROR(VLOOKUP($B186,'[9]SourceData (quarterly)'!$A$2:$Z$327,24, FALSE),0)</f>
        <v>167000</v>
      </c>
      <c r="Z186" s="18">
        <f>IFERROR(VLOOKUP($B186,'[9]SourceData (quarterly)'!$A$2:$Z$327,25, FALSE),0)</f>
        <v>64000</v>
      </c>
      <c r="AA186" s="18">
        <f>IFERROR(VLOOKUP($B186,'[9]SourceData (quarterly)'!$A$2:$Z$327,26, FALSE),0)</f>
        <v>0</v>
      </c>
      <c r="AB186" s="18">
        <f>IFERROR(VLOOKUP($B186,'[9]SourceData (quarterly)'!$A$2:$AZ$327,27, FALSE),0)</f>
        <v>0</v>
      </c>
      <c r="AC186" s="18">
        <f>IFERROR(VLOOKUP($B186,'[9]SourceData (quarterly)'!$A$2:$AZ$327,28, FALSE),0)</f>
        <v>987481</v>
      </c>
    </row>
    <row r="187" spans="2:29" x14ac:dyDescent="0.2">
      <c r="B187" s="41" t="s">
        <v>441</v>
      </c>
      <c r="C187" s="41" t="s">
        <v>442</v>
      </c>
      <c r="D187" s="18">
        <f>IFERROR(VLOOKUP($B187,'[9]SourceData (quarterly)'!$A$2:$Z$327,3, FALSE),0)</f>
        <v>9</v>
      </c>
      <c r="E187" s="18">
        <f>IFERROR(VLOOKUP($B187,'[9]SourceData (quarterly)'!$A$2:$Z$327,4, FALSE),0)</f>
        <v>15</v>
      </c>
      <c r="F187" s="18">
        <f>IFERROR(VLOOKUP($B187,'[9]SourceData (quarterly)'!$A$2:$Z$327,5, FALSE),0)</f>
        <v>51</v>
      </c>
      <c r="G187" s="18">
        <f>IFERROR(VLOOKUP($B187,'[9]SourceData (quarterly)'!$A$2:$Z$327,6, FALSE),0)</f>
        <v>20</v>
      </c>
      <c r="H187" s="18">
        <f>IFERROR(VLOOKUP($B187,'[9]SourceData (quarterly)'!$A$2:$Z$327,7, FALSE),0)</f>
        <v>35</v>
      </c>
      <c r="I187" s="18">
        <f>IFERROR(VLOOKUP($B187,'[9]SourceData (quarterly)'!$A$2:$Z$327,8, FALSE),0)</f>
        <v>16</v>
      </c>
      <c r="J187" s="18">
        <f>IFERROR(VLOOKUP($B187,'[9]SourceData (quarterly)'!$A$2:$Z$327,9, FALSE),0)</f>
        <v>19</v>
      </c>
      <c r="K187" s="18">
        <f>IFERROR(VLOOKUP($B187,'[9]SourceData (quarterly)'!$A$2:$Z$327,10, FALSE),0)</f>
        <v>13</v>
      </c>
      <c r="L187" s="18">
        <f>IFERROR(VLOOKUP($B187,'[9]SourceData (quarterly)'!$A$2:$Z$327,11, FALSE),0)</f>
        <v>30</v>
      </c>
      <c r="M187" s="18">
        <f>IFERROR(VLOOKUP($B187,'[9]SourceData (quarterly)'!$A$2:$Z$327,12, FALSE),0)</f>
        <v>12</v>
      </c>
      <c r="N187" s="18">
        <f>IFERROR(VLOOKUP($B187,'[9]SourceData (quarterly)'!$A$2:$Z$327,13, FALSE),0)</f>
        <v>26</v>
      </c>
      <c r="O187" s="18">
        <f>IFERROR(VLOOKUP($B187,'[9]SourceData (quarterly)'!$A$2:$Z$327,14, FALSE),0)</f>
        <v>17</v>
      </c>
      <c r="P187" s="18">
        <f>IFERROR(VLOOKUP($B187,'[9]SourceData (quarterly)'!$A$2:$Z$327,15, FALSE),0)</f>
        <v>263</v>
      </c>
      <c r="Q187" s="18">
        <f>IFERROR(VLOOKUP($B187,'[9]SourceData (quarterly)'!$A$2:$Z$327,16, FALSE),0)</f>
        <v>446577</v>
      </c>
      <c r="R187" s="18">
        <f>IFERROR(VLOOKUP($B187,'[9]SourceData (quarterly)'!$A$2:$Z$327,17, FALSE),0)</f>
        <v>765376</v>
      </c>
      <c r="S187" s="18">
        <f>IFERROR(VLOOKUP($B187,'[9]SourceData (quarterly)'!$A$2:$Z$327,18, FALSE),0)</f>
        <v>2415919</v>
      </c>
      <c r="T187" s="18">
        <f>IFERROR(VLOOKUP($B187,'[9]SourceData (quarterly)'!$A$2:$Z$327,19, FALSE),0)</f>
        <v>996165</v>
      </c>
      <c r="U187" s="18">
        <f>IFERROR(VLOOKUP($B187,'[9]SourceData (quarterly)'!$A$2:$Z$327,20, FALSE),0)</f>
        <v>1856148</v>
      </c>
      <c r="V187" s="18">
        <f>IFERROR(VLOOKUP($B187,'[9]SourceData (quarterly)'!$A$2:$Z$327,21, FALSE),0)</f>
        <v>869846</v>
      </c>
      <c r="W187" s="18">
        <f>IFERROR(VLOOKUP($B187,'[9]SourceData (quarterly)'!$A$2:$Z$327,22, FALSE),0)</f>
        <v>894127</v>
      </c>
      <c r="X187" s="18">
        <f>IFERROR(VLOOKUP($B187,'[9]SourceData (quarterly)'!$A$2:$Z$327,23, FALSE),0)</f>
        <v>760799</v>
      </c>
      <c r="Y187" s="18">
        <f>IFERROR(VLOOKUP($B187,'[9]SourceData (quarterly)'!$A$2:$Z$327,24, FALSE),0)</f>
        <v>1523759</v>
      </c>
      <c r="Z187" s="18">
        <f>IFERROR(VLOOKUP($B187,'[9]SourceData (quarterly)'!$A$2:$Z$327,25, FALSE),0)</f>
        <v>754040</v>
      </c>
      <c r="AA187" s="18">
        <f>IFERROR(VLOOKUP($B187,'[9]SourceData (quarterly)'!$A$2:$Z$327,26, FALSE),0)</f>
        <v>1259125</v>
      </c>
      <c r="AB187" s="18">
        <f>IFERROR(VLOOKUP($B187,'[9]SourceData (quarterly)'!$A$2:$AZ$327,27, FALSE),0)</f>
        <v>789248</v>
      </c>
      <c r="AC187" s="18">
        <f>IFERROR(VLOOKUP($B187,'[9]SourceData (quarterly)'!$A$2:$AZ$327,28, FALSE),0)</f>
        <v>13331129</v>
      </c>
    </row>
    <row r="188" spans="2:29" x14ac:dyDescent="0.2">
      <c r="B188" s="41" t="s">
        <v>275</v>
      </c>
      <c r="C188" s="41" t="s">
        <v>276</v>
      </c>
      <c r="D188" s="18">
        <f>IFERROR(VLOOKUP($B188,'[9]SourceData (quarterly)'!$A$2:$Z$327,3, FALSE),0)</f>
        <v>7</v>
      </c>
      <c r="E188" s="18">
        <f>IFERROR(VLOOKUP($B188,'[9]SourceData (quarterly)'!$A$2:$Z$327,4, FALSE),0)</f>
        <v>38</v>
      </c>
      <c r="F188" s="18">
        <f>IFERROR(VLOOKUP($B188,'[9]SourceData (quarterly)'!$A$2:$Z$327,5, FALSE),0)</f>
        <v>36</v>
      </c>
      <c r="G188" s="18">
        <f>IFERROR(VLOOKUP($B188,'[9]SourceData (quarterly)'!$A$2:$Z$327,6, FALSE),0)</f>
        <v>32</v>
      </c>
      <c r="H188" s="18">
        <f>IFERROR(VLOOKUP($B188,'[9]SourceData (quarterly)'!$A$2:$Z$327,7, FALSE),0)</f>
        <v>37</v>
      </c>
      <c r="I188" s="18">
        <f>IFERROR(VLOOKUP($B188,'[9]SourceData (quarterly)'!$A$2:$Z$327,8, FALSE),0)</f>
        <v>16</v>
      </c>
      <c r="J188" s="18">
        <f>IFERROR(VLOOKUP($B188,'[9]SourceData (quarterly)'!$A$2:$Z$327,9, FALSE),0)</f>
        <v>30</v>
      </c>
      <c r="K188" s="18">
        <f>IFERROR(VLOOKUP($B188,'[9]SourceData (quarterly)'!$A$2:$Z$327,10, FALSE),0)</f>
        <v>28</v>
      </c>
      <c r="L188" s="18">
        <f>IFERROR(VLOOKUP($B188,'[9]SourceData (quarterly)'!$A$2:$Z$327,11, FALSE),0)</f>
        <v>62</v>
      </c>
      <c r="M188" s="18">
        <f>IFERROR(VLOOKUP($B188,'[9]SourceData (quarterly)'!$A$2:$Z$327,12, FALSE),0)</f>
        <v>52</v>
      </c>
      <c r="N188" s="18">
        <f>IFERROR(VLOOKUP($B188,'[9]SourceData (quarterly)'!$A$2:$Z$327,13, FALSE),0)</f>
        <v>19</v>
      </c>
      <c r="O188" s="18">
        <f>IFERROR(VLOOKUP($B188,'[9]SourceData (quarterly)'!$A$2:$Z$327,14, FALSE),0)</f>
        <v>21</v>
      </c>
      <c r="P188" s="18">
        <f>IFERROR(VLOOKUP($B188,'[9]SourceData (quarterly)'!$A$2:$Z$327,15, FALSE),0)</f>
        <v>378</v>
      </c>
      <c r="Q188" s="18">
        <f>IFERROR(VLOOKUP($B188,'[9]SourceData (quarterly)'!$A$2:$Z$327,16, FALSE),0)</f>
        <v>306195</v>
      </c>
      <c r="R188" s="18">
        <f>IFERROR(VLOOKUP($B188,'[9]SourceData (quarterly)'!$A$2:$Z$327,17, FALSE),0)</f>
        <v>1703482</v>
      </c>
      <c r="S188" s="18">
        <f>IFERROR(VLOOKUP($B188,'[9]SourceData (quarterly)'!$A$2:$Z$327,18, FALSE),0)</f>
        <v>1343291</v>
      </c>
      <c r="T188" s="18">
        <f>IFERROR(VLOOKUP($B188,'[9]SourceData (quarterly)'!$A$2:$Z$327,19, FALSE),0)</f>
        <v>1502263</v>
      </c>
      <c r="U188" s="18">
        <f>IFERROR(VLOOKUP($B188,'[9]SourceData (quarterly)'!$A$2:$Z$327,20, FALSE),0)</f>
        <v>1650108</v>
      </c>
      <c r="V188" s="18">
        <f>IFERROR(VLOOKUP($B188,'[9]SourceData (quarterly)'!$A$2:$Z$327,21, FALSE),0)</f>
        <v>773592</v>
      </c>
      <c r="W188" s="18">
        <f>IFERROR(VLOOKUP($B188,'[9]SourceData (quarterly)'!$A$2:$Z$327,22, FALSE),0)</f>
        <v>1506282</v>
      </c>
      <c r="X188" s="18">
        <f>IFERROR(VLOOKUP($B188,'[9]SourceData (quarterly)'!$A$2:$Z$327,23, FALSE),0)</f>
        <v>1429486</v>
      </c>
      <c r="Y188" s="18">
        <f>IFERROR(VLOOKUP($B188,'[9]SourceData (quarterly)'!$A$2:$Z$327,24, FALSE),0)</f>
        <v>2904155</v>
      </c>
      <c r="Z188" s="18">
        <f>IFERROR(VLOOKUP($B188,'[9]SourceData (quarterly)'!$A$2:$Z$327,25, FALSE),0)</f>
        <v>2225901</v>
      </c>
      <c r="AA188" s="18">
        <f>IFERROR(VLOOKUP($B188,'[9]SourceData (quarterly)'!$A$2:$Z$327,26, FALSE),0)</f>
        <v>1099579</v>
      </c>
      <c r="AB188" s="18">
        <f>IFERROR(VLOOKUP($B188,'[9]SourceData (quarterly)'!$A$2:$AZ$327,27, FALSE),0)</f>
        <v>1158885</v>
      </c>
      <c r="AC188" s="18">
        <f>IFERROR(VLOOKUP($B188,'[9]SourceData (quarterly)'!$A$2:$AZ$327,28, FALSE),0)</f>
        <v>17603219</v>
      </c>
    </row>
    <row r="189" spans="2:29" x14ac:dyDescent="0.2">
      <c r="B189" s="41" t="s">
        <v>277</v>
      </c>
      <c r="C189" s="41" t="s">
        <v>278</v>
      </c>
      <c r="D189" s="18">
        <f>IFERROR(VLOOKUP($B189,'[9]SourceData (quarterly)'!$A$2:$Z$327,3, FALSE),0)</f>
        <v>1</v>
      </c>
      <c r="E189" s="18">
        <f>IFERROR(VLOOKUP($B189,'[9]SourceData (quarterly)'!$A$2:$Z$327,4, FALSE),0)</f>
        <v>5</v>
      </c>
      <c r="F189" s="18">
        <f>IFERROR(VLOOKUP($B189,'[9]SourceData (quarterly)'!$A$2:$Z$327,5, FALSE),0)</f>
        <v>3</v>
      </c>
      <c r="G189" s="18">
        <f>IFERROR(VLOOKUP($B189,'[9]SourceData (quarterly)'!$A$2:$Z$327,6, FALSE),0)</f>
        <v>6</v>
      </c>
      <c r="H189" s="18">
        <f>IFERROR(VLOOKUP($B189,'[9]SourceData (quarterly)'!$A$2:$Z$327,7, FALSE),0)</f>
        <v>15</v>
      </c>
      <c r="I189" s="18">
        <f>IFERROR(VLOOKUP($B189,'[9]SourceData (quarterly)'!$A$2:$Z$327,8, FALSE),0)</f>
        <v>6</v>
      </c>
      <c r="J189" s="18">
        <f>IFERROR(VLOOKUP($B189,'[9]SourceData (quarterly)'!$A$2:$Z$327,9, FALSE),0)</f>
        <v>15</v>
      </c>
      <c r="K189" s="18">
        <f>IFERROR(VLOOKUP($B189,'[9]SourceData (quarterly)'!$A$2:$Z$327,10, FALSE),0)</f>
        <v>10</v>
      </c>
      <c r="L189" s="18">
        <f>IFERROR(VLOOKUP($B189,'[9]SourceData (quarterly)'!$A$2:$Z$327,11, FALSE),0)</f>
        <v>30</v>
      </c>
      <c r="M189" s="18">
        <f>IFERROR(VLOOKUP($B189,'[9]SourceData (quarterly)'!$A$2:$Z$327,12, FALSE),0)</f>
        <v>30</v>
      </c>
      <c r="N189" s="18">
        <f>IFERROR(VLOOKUP($B189,'[9]SourceData (quarterly)'!$A$2:$Z$327,13, FALSE),0)</f>
        <v>47</v>
      </c>
      <c r="O189" s="18">
        <f>IFERROR(VLOOKUP($B189,'[9]SourceData (quarterly)'!$A$2:$Z$327,14, FALSE),0)</f>
        <v>28</v>
      </c>
      <c r="P189" s="18">
        <f>IFERROR(VLOOKUP($B189,'[9]SourceData (quarterly)'!$A$2:$Z$327,15, FALSE),0)</f>
        <v>196</v>
      </c>
      <c r="Q189" s="18">
        <f>IFERROR(VLOOKUP($B189,'[9]SourceData (quarterly)'!$A$2:$Z$327,16, FALSE),0)</f>
        <v>28500</v>
      </c>
      <c r="R189" s="18">
        <f>IFERROR(VLOOKUP($B189,'[9]SourceData (quarterly)'!$A$2:$Z$327,17, FALSE),0)</f>
        <v>144000</v>
      </c>
      <c r="S189" s="18">
        <f>IFERROR(VLOOKUP($B189,'[9]SourceData (quarterly)'!$A$2:$Z$327,18, FALSE),0)</f>
        <v>197000</v>
      </c>
      <c r="T189" s="18">
        <f>IFERROR(VLOOKUP($B189,'[9]SourceData (quarterly)'!$A$2:$Z$327,19, FALSE),0)</f>
        <v>290995</v>
      </c>
      <c r="U189" s="18">
        <f>IFERROR(VLOOKUP($B189,'[9]SourceData (quarterly)'!$A$2:$Z$327,20, FALSE),0)</f>
        <v>743377</v>
      </c>
      <c r="V189" s="18">
        <f>IFERROR(VLOOKUP($B189,'[9]SourceData (quarterly)'!$A$2:$Z$327,21, FALSE),0)</f>
        <v>243296</v>
      </c>
      <c r="W189" s="18">
        <f>IFERROR(VLOOKUP($B189,'[9]SourceData (quarterly)'!$A$2:$Z$327,22, FALSE),0)</f>
        <v>646681</v>
      </c>
      <c r="X189" s="18">
        <f>IFERROR(VLOOKUP($B189,'[9]SourceData (quarterly)'!$A$2:$Z$327,23, FALSE),0)</f>
        <v>651964</v>
      </c>
      <c r="Y189" s="18">
        <f>IFERROR(VLOOKUP($B189,'[9]SourceData (quarterly)'!$A$2:$Z$327,24, FALSE),0)</f>
        <v>1297356</v>
      </c>
      <c r="Z189" s="18">
        <f>IFERROR(VLOOKUP($B189,'[9]SourceData (quarterly)'!$A$2:$Z$327,25, FALSE),0)</f>
        <v>1506667</v>
      </c>
      <c r="AA189" s="18">
        <f>IFERROR(VLOOKUP($B189,'[9]SourceData (quarterly)'!$A$2:$Z$327,26, FALSE),0)</f>
        <v>2714321</v>
      </c>
      <c r="AB189" s="18">
        <f>IFERROR(VLOOKUP($B189,'[9]SourceData (quarterly)'!$A$2:$AZ$327,27, FALSE),0)</f>
        <v>1525675</v>
      </c>
      <c r="AC189" s="18">
        <f>IFERROR(VLOOKUP($B189,'[9]SourceData (quarterly)'!$A$2:$AZ$327,28, FALSE),0)</f>
        <v>9989832</v>
      </c>
    </row>
    <row r="190" spans="2:29" x14ac:dyDescent="0.2">
      <c r="B190" s="41" t="s">
        <v>279</v>
      </c>
      <c r="C190" s="41" t="s">
        <v>280</v>
      </c>
      <c r="D190" s="18">
        <f>IFERROR(VLOOKUP($B190,'[9]SourceData (quarterly)'!$A$2:$Z$327,3, FALSE),0)</f>
        <v>2</v>
      </c>
      <c r="E190" s="18">
        <f>IFERROR(VLOOKUP($B190,'[9]SourceData (quarterly)'!$A$2:$Z$327,4, FALSE),0)</f>
        <v>19</v>
      </c>
      <c r="F190" s="18">
        <f>IFERROR(VLOOKUP($B190,'[9]SourceData (quarterly)'!$A$2:$Z$327,5, FALSE),0)</f>
        <v>7</v>
      </c>
      <c r="G190" s="18">
        <f>IFERROR(VLOOKUP($B190,'[9]SourceData (quarterly)'!$A$2:$Z$327,6, FALSE),0)</f>
        <v>7</v>
      </c>
      <c r="H190" s="18">
        <f>IFERROR(VLOOKUP($B190,'[9]SourceData (quarterly)'!$A$2:$Z$327,7, FALSE),0)</f>
        <v>13</v>
      </c>
      <c r="I190" s="18">
        <f>IFERROR(VLOOKUP($B190,'[9]SourceData (quarterly)'!$A$2:$Z$327,8, FALSE),0)</f>
        <v>10</v>
      </c>
      <c r="J190" s="18">
        <f>IFERROR(VLOOKUP($B190,'[9]SourceData (quarterly)'!$A$2:$Z$327,9, FALSE),0)</f>
        <v>7</v>
      </c>
      <c r="K190" s="18">
        <f>IFERROR(VLOOKUP($B190,'[9]SourceData (quarterly)'!$A$2:$Z$327,10, FALSE),0)</f>
        <v>1</v>
      </c>
      <c r="L190" s="18">
        <f>IFERROR(VLOOKUP($B190,'[9]SourceData (quarterly)'!$A$2:$Z$327,11, FALSE),0)</f>
        <v>9</v>
      </c>
      <c r="M190" s="18">
        <f>IFERROR(VLOOKUP($B190,'[9]SourceData (quarterly)'!$A$2:$Z$327,12, FALSE),0)</f>
        <v>2</v>
      </c>
      <c r="N190" s="18">
        <f>IFERROR(VLOOKUP($B190,'[9]SourceData (quarterly)'!$A$2:$Z$327,13, FALSE),0)</f>
        <v>0</v>
      </c>
      <c r="O190" s="18">
        <f>IFERROR(VLOOKUP($B190,'[9]SourceData (quarterly)'!$A$2:$Z$327,14, FALSE),0)</f>
        <v>2</v>
      </c>
      <c r="P190" s="18">
        <f>IFERROR(VLOOKUP($B190,'[9]SourceData (quarterly)'!$A$2:$Z$327,15, FALSE),0)</f>
        <v>79</v>
      </c>
      <c r="Q190" s="18">
        <f>IFERROR(VLOOKUP($B190,'[9]SourceData (quarterly)'!$A$2:$Z$327,16, FALSE),0)</f>
        <v>119032</v>
      </c>
      <c r="R190" s="18">
        <f>IFERROR(VLOOKUP($B190,'[9]SourceData (quarterly)'!$A$2:$Z$327,17, FALSE),0)</f>
        <v>995280</v>
      </c>
      <c r="S190" s="18">
        <f>IFERROR(VLOOKUP($B190,'[9]SourceData (quarterly)'!$A$2:$Z$327,18, FALSE),0)</f>
        <v>381400</v>
      </c>
      <c r="T190" s="18">
        <f>IFERROR(VLOOKUP($B190,'[9]SourceData (quarterly)'!$A$2:$Z$327,19, FALSE),0)</f>
        <v>454500</v>
      </c>
      <c r="U190" s="18">
        <f>IFERROR(VLOOKUP($B190,'[9]SourceData (quarterly)'!$A$2:$Z$327,20, FALSE),0)</f>
        <v>845469</v>
      </c>
      <c r="V190" s="18">
        <f>IFERROR(VLOOKUP($B190,'[9]SourceData (quarterly)'!$A$2:$Z$327,21, FALSE),0)</f>
        <v>680386</v>
      </c>
      <c r="W190" s="18">
        <f>IFERROR(VLOOKUP($B190,'[9]SourceData (quarterly)'!$A$2:$Z$327,22, FALSE),0)</f>
        <v>369500</v>
      </c>
      <c r="X190" s="18">
        <f>IFERROR(VLOOKUP($B190,'[9]SourceData (quarterly)'!$A$2:$Z$327,23, FALSE),0)</f>
        <v>75000</v>
      </c>
      <c r="Y190" s="18">
        <f>IFERROR(VLOOKUP($B190,'[9]SourceData (quarterly)'!$A$2:$Z$327,24, FALSE),0)</f>
        <v>551500</v>
      </c>
      <c r="Z190" s="18">
        <f>IFERROR(VLOOKUP($B190,'[9]SourceData (quarterly)'!$A$2:$Z$327,25, FALSE),0)</f>
        <v>90000</v>
      </c>
      <c r="AA190" s="18">
        <f>IFERROR(VLOOKUP($B190,'[9]SourceData (quarterly)'!$A$2:$Z$327,26, FALSE),0)</f>
        <v>0</v>
      </c>
      <c r="AB190" s="18">
        <f>IFERROR(VLOOKUP($B190,'[9]SourceData (quarterly)'!$A$2:$AZ$327,27, FALSE),0)</f>
        <v>209998</v>
      </c>
      <c r="AC190" s="18">
        <f>IFERROR(VLOOKUP($B190,'[9]SourceData (quarterly)'!$A$2:$AZ$327,28, FALSE),0)</f>
        <v>4772065</v>
      </c>
    </row>
    <row r="191" spans="2:29" x14ac:dyDescent="0.2">
      <c r="B191" s="41" t="s">
        <v>281</v>
      </c>
      <c r="C191" s="41" t="s">
        <v>282</v>
      </c>
      <c r="D191" s="18">
        <f>IFERROR(VLOOKUP($B191,'[9]SourceData (quarterly)'!$A$2:$Z$327,3, FALSE),0)</f>
        <v>0</v>
      </c>
      <c r="E191" s="18">
        <f>IFERROR(VLOOKUP($B191,'[9]SourceData (quarterly)'!$A$2:$Z$327,4, FALSE),0)</f>
        <v>0</v>
      </c>
      <c r="F191" s="18">
        <f>IFERROR(VLOOKUP($B191,'[9]SourceData (quarterly)'!$A$2:$Z$327,5, FALSE),0)</f>
        <v>5</v>
      </c>
      <c r="G191" s="18">
        <f>IFERROR(VLOOKUP($B191,'[9]SourceData (quarterly)'!$A$2:$Z$327,6, FALSE),0)</f>
        <v>4</v>
      </c>
      <c r="H191" s="18">
        <f>IFERROR(VLOOKUP($B191,'[9]SourceData (quarterly)'!$A$2:$Z$327,7, FALSE),0)</f>
        <v>18</v>
      </c>
      <c r="I191" s="18">
        <f>IFERROR(VLOOKUP($B191,'[9]SourceData (quarterly)'!$A$2:$Z$327,8, FALSE),0)</f>
        <v>1</v>
      </c>
      <c r="J191" s="18">
        <f>IFERROR(VLOOKUP($B191,'[9]SourceData (quarterly)'!$A$2:$Z$327,9, FALSE),0)</f>
        <v>6</v>
      </c>
      <c r="K191" s="18">
        <f>IFERROR(VLOOKUP($B191,'[9]SourceData (quarterly)'!$A$2:$Z$327,10, FALSE),0)</f>
        <v>7</v>
      </c>
      <c r="L191" s="18">
        <f>IFERROR(VLOOKUP($B191,'[9]SourceData (quarterly)'!$A$2:$Z$327,11, FALSE),0)</f>
        <v>17</v>
      </c>
      <c r="M191" s="18">
        <f>IFERROR(VLOOKUP($B191,'[9]SourceData (quarterly)'!$A$2:$Z$327,12, FALSE),0)</f>
        <v>6</v>
      </c>
      <c r="N191" s="18">
        <f>IFERROR(VLOOKUP($B191,'[9]SourceData (quarterly)'!$A$2:$Z$327,13, FALSE),0)</f>
        <v>7</v>
      </c>
      <c r="O191" s="18">
        <f>IFERROR(VLOOKUP($B191,'[9]SourceData (quarterly)'!$A$2:$Z$327,14, FALSE),0)</f>
        <v>7</v>
      </c>
      <c r="P191" s="18">
        <f>IFERROR(VLOOKUP($B191,'[9]SourceData (quarterly)'!$A$2:$Z$327,15, FALSE),0)</f>
        <v>78</v>
      </c>
      <c r="Q191" s="18">
        <f>IFERROR(VLOOKUP($B191,'[9]SourceData (quarterly)'!$A$2:$Z$327,16, FALSE),0)</f>
        <v>0</v>
      </c>
      <c r="R191" s="18">
        <f>IFERROR(VLOOKUP($B191,'[9]SourceData (quarterly)'!$A$2:$Z$327,17, FALSE),0)</f>
        <v>0</v>
      </c>
      <c r="S191" s="18">
        <f>IFERROR(VLOOKUP($B191,'[9]SourceData (quarterly)'!$A$2:$Z$327,18, FALSE),0)</f>
        <v>249995</v>
      </c>
      <c r="T191" s="18">
        <f>IFERROR(VLOOKUP($B191,'[9]SourceData (quarterly)'!$A$2:$Z$327,19, FALSE),0)</f>
        <v>180997</v>
      </c>
      <c r="U191" s="18">
        <f>IFERROR(VLOOKUP($B191,'[9]SourceData (quarterly)'!$A$2:$Z$327,20, FALSE),0)</f>
        <v>971185</v>
      </c>
      <c r="V191" s="18">
        <f>IFERROR(VLOOKUP($B191,'[9]SourceData (quarterly)'!$A$2:$Z$327,21, FALSE),0)</f>
        <v>93000</v>
      </c>
      <c r="W191" s="18">
        <f>IFERROR(VLOOKUP($B191,'[9]SourceData (quarterly)'!$A$2:$Z$327,22, FALSE),0)</f>
        <v>443595</v>
      </c>
      <c r="X191" s="18">
        <f>IFERROR(VLOOKUP($B191,'[9]SourceData (quarterly)'!$A$2:$Z$327,23, FALSE),0)</f>
        <v>431394</v>
      </c>
      <c r="Y191" s="18">
        <f>IFERROR(VLOOKUP($B191,'[9]SourceData (quarterly)'!$A$2:$Z$327,24, FALSE),0)</f>
        <v>1095534</v>
      </c>
      <c r="Z191" s="18">
        <f>IFERROR(VLOOKUP($B191,'[9]SourceData (quarterly)'!$A$2:$Z$327,25, FALSE),0)</f>
        <v>349797</v>
      </c>
      <c r="AA191" s="18">
        <f>IFERROR(VLOOKUP($B191,'[9]SourceData (quarterly)'!$A$2:$Z$327,26, FALSE),0)</f>
        <v>517594</v>
      </c>
      <c r="AB191" s="18">
        <f>IFERROR(VLOOKUP($B191,'[9]SourceData (quarterly)'!$A$2:$AZ$327,27, FALSE),0)</f>
        <v>508187</v>
      </c>
      <c r="AC191" s="18">
        <f>IFERROR(VLOOKUP($B191,'[9]SourceData (quarterly)'!$A$2:$AZ$327,28, FALSE),0)</f>
        <v>4841278</v>
      </c>
    </row>
    <row r="192" spans="2:29" x14ac:dyDescent="0.2">
      <c r="B192" s="41" t="s">
        <v>283</v>
      </c>
      <c r="C192" s="41" t="s">
        <v>284</v>
      </c>
      <c r="D192" s="18">
        <f>IFERROR(VLOOKUP($B192,'[9]SourceData (quarterly)'!$A$2:$Z$327,3, FALSE),0)</f>
        <v>0</v>
      </c>
      <c r="E192" s="18">
        <f>IFERROR(VLOOKUP($B192,'[9]SourceData (quarterly)'!$A$2:$Z$327,4, FALSE),0)</f>
        <v>4</v>
      </c>
      <c r="F192" s="18">
        <f>IFERROR(VLOOKUP($B192,'[9]SourceData (quarterly)'!$A$2:$Z$327,5, FALSE),0)</f>
        <v>18</v>
      </c>
      <c r="G192" s="18">
        <f>IFERROR(VLOOKUP($B192,'[9]SourceData (quarterly)'!$A$2:$Z$327,6, FALSE),0)</f>
        <v>18</v>
      </c>
      <c r="H192" s="18">
        <f>IFERROR(VLOOKUP($B192,'[9]SourceData (quarterly)'!$A$2:$Z$327,7, FALSE),0)</f>
        <v>27</v>
      </c>
      <c r="I192" s="18">
        <f>IFERROR(VLOOKUP($B192,'[9]SourceData (quarterly)'!$A$2:$Z$327,8, FALSE),0)</f>
        <v>12</v>
      </c>
      <c r="J192" s="18">
        <f>IFERROR(VLOOKUP($B192,'[9]SourceData (quarterly)'!$A$2:$Z$327,9, FALSE),0)</f>
        <v>28</v>
      </c>
      <c r="K192" s="18">
        <f>IFERROR(VLOOKUP($B192,'[9]SourceData (quarterly)'!$A$2:$Z$327,10, FALSE),0)</f>
        <v>4</v>
      </c>
      <c r="L192" s="18">
        <f>IFERROR(VLOOKUP($B192,'[9]SourceData (quarterly)'!$A$2:$Z$327,11, FALSE),0)</f>
        <v>26</v>
      </c>
      <c r="M192" s="18">
        <f>IFERROR(VLOOKUP($B192,'[9]SourceData (quarterly)'!$A$2:$Z$327,12, FALSE),0)</f>
        <v>25</v>
      </c>
      <c r="N192" s="18">
        <f>IFERROR(VLOOKUP($B192,'[9]SourceData (quarterly)'!$A$2:$Z$327,13, FALSE),0)</f>
        <v>35</v>
      </c>
      <c r="O192" s="18">
        <f>IFERROR(VLOOKUP($B192,'[9]SourceData (quarterly)'!$A$2:$Z$327,14, FALSE),0)</f>
        <v>22</v>
      </c>
      <c r="P192" s="18">
        <f>IFERROR(VLOOKUP($B192,'[9]SourceData (quarterly)'!$A$2:$Z$327,15, FALSE),0)</f>
        <v>219</v>
      </c>
      <c r="Q192" s="18">
        <f>IFERROR(VLOOKUP($B192,'[9]SourceData (quarterly)'!$A$2:$Z$327,16, FALSE),0)</f>
        <v>0</v>
      </c>
      <c r="R192" s="18">
        <f>IFERROR(VLOOKUP($B192,'[9]SourceData (quarterly)'!$A$2:$Z$327,17, FALSE),0)</f>
        <v>165050</v>
      </c>
      <c r="S192" s="18">
        <f>IFERROR(VLOOKUP($B192,'[9]SourceData (quarterly)'!$A$2:$Z$327,18, FALSE),0)</f>
        <v>853999</v>
      </c>
      <c r="T192" s="18">
        <f>IFERROR(VLOOKUP($B192,'[9]SourceData (quarterly)'!$A$2:$Z$327,19, FALSE),0)</f>
        <v>1068889</v>
      </c>
      <c r="U192" s="18">
        <f>IFERROR(VLOOKUP($B192,'[9]SourceData (quarterly)'!$A$2:$Z$327,20, FALSE),0)</f>
        <v>1676565</v>
      </c>
      <c r="V192" s="18">
        <f>IFERROR(VLOOKUP($B192,'[9]SourceData (quarterly)'!$A$2:$Z$327,21, FALSE),0)</f>
        <v>872580</v>
      </c>
      <c r="W192" s="18">
        <f>IFERROR(VLOOKUP($B192,'[9]SourceData (quarterly)'!$A$2:$Z$327,22, FALSE),0)</f>
        <v>1712545</v>
      </c>
      <c r="X192" s="18">
        <f>IFERROR(VLOOKUP($B192,'[9]SourceData (quarterly)'!$A$2:$Z$327,23, FALSE),0)</f>
        <v>257998</v>
      </c>
      <c r="Y192" s="18">
        <f>IFERROR(VLOOKUP($B192,'[9]SourceData (quarterly)'!$A$2:$Z$327,24, FALSE),0)</f>
        <v>1619106</v>
      </c>
      <c r="Z192" s="18">
        <f>IFERROR(VLOOKUP($B192,'[9]SourceData (quarterly)'!$A$2:$Z$327,25, FALSE),0)</f>
        <v>1570707</v>
      </c>
      <c r="AA192" s="18">
        <f>IFERROR(VLOOKUP($B192,'[9]SourceData (quarterly)'!$A$2:$Z$327,26, FALSE),0)</f>
        <v>2236382</v>
      </c>
      <c r="AB192" s="18">
        <f>IFERROR(VLOOKUP($B192,'[9]SourceData (quarterly)'!$A$2:$AZ$327,27, FALSE),0)</f>
        <v>1652411</v>
      </c>
      <c r="AC192" s="18">
        <f>IFERROR(VLOOKUP($B192,'[9]SourceData (quarterly)'!$A$2:$AZ$327,28, FALSE),0)</f>
        <v>13686232</v>
      </c>
    </row>
    <row r="193" spans="2:29" x14ac:dyDescent="0.2">
      <c r="B193" s="41" t="s">
        <v>285</v>
      </c>
      <c r="C193" s="41" t="s">
        <v>286</v>
      </c>
      <c r="D193" s="18">
        <f>IFERROR(VLOOKUP($B193,'[9]SourceData (quarterly)'!$A$2:$Z$327,3, FALSE),0)</f>
        <v>14</v>
      </c>
      <c r="E193" s="18">
        <f>IFERROR(VLOOKUP($B193,'[9]SourceData (quarterly)'!$A$2:$Z$327,4, FALSE),0)</f>
        <v>31</v>
      </c>
      <c r="F193" s="18">
        <f>IFERROR(VLOOKUP($B193,'[9]SourceData (quarterly)'!$A$2:$Z$327,5, FALSE),0)</f>
        <v>81</v>
      </c>
      <c r="G193" s="18">
        <f>IFERROR(VLOOKUP($B193,'[9]SourceData (quarterly)'!$A$2:$Z$327,6, FALSE),0)</f>
        <v>65</v>
      </c>
      <c r="H193" s="18">
        <f>IFERROR(VLOOKUP($B193,'[9]SourceData (quarterly)'!$A$2:$Z$327,7, FALSE),0)</f>
        <v>75</v>
      </c>
      <c r="I193" s="18">
        <f>IFERROR(VLOOKUP($B193,'[9]SourceData (quarterly)'!$A$2:$Z$327,8, FALSE),0)</f>
        <v>46</v>
      </c>
      <c r="J193" s="18">
        <f>IFERROR(VLOOKUP($B193,'[9]SourceData (quarterly)'!$A$2:$Z$327,9, FALSE),0)</f>
        <v>72</v>
      </c>
      <c r="K193" s="18">
        <f>IFERROR(VLOOKUP($B193,'[9]SourceData (quarterly)'!$A$2:$Z$327,10, FALSE),0)</f>
        <v>26</v>
      </c>
      <c r="L193" s="18">
        <f>IFERROR(VLOOKUP($B193,'[9]SourceData (quarterly)'!$A$2:$Z$327,11, FALSE),0)</f>
        <v>75</v>
      </c>
      <c r="M193" s="18">
        <f>IFERROR(VLOOKUP($B193,'[9]SourceData (quarterly)'!$A$2:$Z$327,12, FALSE),0)</f>
        <v>32</v>
      </c>
      <c r="N193" s="18">
        <f>IFERROR(VLOOKUP($B193,'[9]SourceData (quarterly)'!$A$2:$Z$327,13, FALSE),0)</f>
        <v>98</v>
      </c>
      <c r="O193" s="18">
        <f>IFERROR(VLOOKUP($B193,'[9]SourceData (quarterly)'!$A$2:$Z$327,14, FALSE),0)</f>
        <v>40</v>
      </c>
      <c r="P193" s="18">
        <f>IFERROR(VLOOKUP($B193,'[9]SourceData (quarterly)'!$A$2:$Z$327,15, FALSE),0)</f>
        <v>655</v>
      </c>
      <c r="Q193" s="18">
        <f>IFERROR(VLOOKUP($B193,'[9]SourceData (quarterly)'!$A$2:$Z$327,16, FALSE),0)</f>
        <v>512882</v>
      </c>
      <c r="R193" s="18">
        <f>IFERROR(VLOOKUP($B193,'[9]SourceData (quarterly)'!$A$2:$Z$327,17, FALSE),0)</f>
        <v>1200967</v>
      </c>
      <c r="S193" s="18">
        <f>IFERROR(VLOOKUP($B193,'[9]SourceData (quarterly)'!$A$2:$Z$327,18, FALSE),0)</f>
        <v>3277673</v>
      </c>
      <c r="T193" s="18">
        <f>IFERROR(VLOOKUP($B193,'[9]SourceData (quarterly)'!$A$2:$Z$327,19, FALSE),0)</f>
        <v>2735150</v>
      </c>
      <c r="U193" s="18">
        <f>IFERROR(VLOOKUP($B193,'[9]SourceData (quarterly)'!$A$2:$Z$327,20, FALSE),0)</f>
        <v>2932658</v>
      </c>
      <c r="V193" s="18">
        <f>IFERROR(VLOOKUP($B193,'[9]SourceData (quarterly)'!$A$2:$Z$327,21, FALSE),0)</f>
        <v>1868559</v>
      </c>
      <c r="W193" s="18">
        <f>IFERROR(VLOOKUP($B193,'[9]SourceData (quarterly)'!$A$2:$Z$327,22, FALSE),0)</f>
        <v>3083087</v>
      </c>
      <c r="X193" s="18">
        <f>IFERROR(VLOOKUP($B193,'[9]SourceData (quarterly)'!$A$2:$Z$327,23, FALSE),0)</f>
        <v>1291085</v>
      </c>
      <c r="Y193" s="18">
        <f>IFERROR(VLOOKUP($B193,'[9]SourceData (quarterly)'!$A$2:$Z$327,24, FALSE),0)</f>
        <v>3280469</v>
      </c>
      <c r="Z193" s="18">
        <f>IFERROR(VLOOKUP($B193,'[9]SourceData (quarterly)'!$A$2:$Z$327,25, FALSE),0)</f>
        <v>1344576</v>
      </c>
      <c r="AA193" s="18">
        <f>IFERROR(VLOOKUP($B193,'[9]SourceData (quarterly)'!$A$2:$Z$327,26, FALSE),0)</f>
        <v>4286317</v>
      </c>
      <c r="AB193" s="18">
        <f>IFERROR(VLOOKUP($B193,'[9]SourceData (quarterly)'!$A$2:$AZ$327,27, FALSE),0)</f>
        <v>1855251</v>
      </c>
      <c r="AC193" s="18">
        <f>IFERROR(VLOOKUP($B193,'[9]SourceData (quarterly)'!$A$2:$AZ$327,28, FALSE),0)</f>
        <v>27668674</v>
      </c>
    </row>
    <row r="194" spans="2:29" x14ac:dyDescent="0.2">
      <c r="B194" s="41" t="s">
        <v>287</v>
      </c>
      <c r="C194" s="41" t="s">
        <v>288</v>
      </c>
      <c r="D194" s="18">
        <f>IFERROR(VLOOKUP($B194,'[9]SourceData (quarterly)'!$A$2:$Z$327,3, FALSE),0)</f>
        <v>1</v>
      </c>
      <c r="E194" s="18">
        <f>IFERROR(VLOOKUP($B194,'[9]SourceData (quarterly)'!$A$2:$Z$327,4, FALSE),0)</f>
        <v>1</v>
      </c>
      <c r="F194" s="18">
        <f>IFERROR(VLOOKUP($B194,'[9]SourceData (quarterly)'!$A$2:$Z$327,5, FALSE),0)</f>
        <v>2</v>
      </c>
      <c r="G194" s="18">
        <f>IFERROR(VLOOKUP($B194,'[9]SourceData (quarterly)'!$A$2:$Z$327,6, FALSE),0)</f>
        <v>0</v>
      </c>
      <c r="H194" s="18">
        <f>IFERROR(VLOOKUP($B194,'[9]SourceData (quarterly)'!$A$2:$Z$327,7, FALSE),0)</f>
        <v>1</v>
      </c>
      <c r="I194" s="18">
        <f>IFERROR(VLOOKUP($B194,'[9]SourceData (quarterly)'!$A$2:$Z$327,8, FALSE),0)</f>
        <v>11</v>
      </c>
      <c r="J194" s="18">
        <f>IFERROR(VLOOKUP($B194,'[9]SourceData (quarterly)'!$A$2:$Z$327,9, FALSE),0)</f>
        <v>6</v>
      </c>
      <c r="K194" s="18">
        <f>IFERROR(VLOOKUP($B194,'[9]SourceData (quarterly)'!$A$2:$Z$327,10, FALSE),0)</f>
        <v>7</v>
      </c>
      <c r="L194" s="18">
        <f>IFERROR(VLOOKUP($B194,'[9]SourceData (quarterly)'!$A$2:$Z$327,11, FALSE),0)</f>
        <v>9</v>
      </c>
      <c r="M194" s="18">
        <f>IFERROR(VLOOKUP($B194,'[9]SourceData (quarterly)'!$A$2:$Z$327,12, FALSE),0)</f>
        <v>8</v>
      </c>
      <c r="N194" s="18">
        <f>IFERROR(VLOOKUP($B194,'[9]SourceData (quarterly)'!$A$2:$Z$327,13, FALSE),0)</f>
        <v>2</v>
      </c>
      <c r="O194" s="18">
        <f>IFERROR(VLOOKUP($B194,'[9]SourceData (quarterly)'!$A$2:$Z$327,14, FALSE),0)</f>
        <v>9</v>
      </c>
      <c r="P194" s="18">
        <f>IFERROR(VLOOKUP($B194,'[9]SourceData (quarterly)'!$A$2:$Z$327,15, FALSE),0)</f>
        <v>57</v>
      </c>
      <c r="Q194" s="18">
        <f>IFERROR(VLOOKUP($B194,'[9]SourceData (quarterly)'!$A$2:$Z$327,16, FALSE),0)</f>
        <v>62000</v>
      </c>
      <c r="R194" s="18">
        <f>IFERROR(VLOOKUP($B194,'[9]SourceData (quarterly)'!$A$2:$Z$327,17, FALSE),0)</f>
        <v>57600</v>
      </c>
      <c r="S194" s="18">
        <f>IFERROR(VLOOKUP($B194,'[9]SourceData (quarterly)'!$A$2:$Z$327,18, FALSE),0)</f>
        <v>184998</v>
      </c>
      <c r="T194" s="18">
        <f>IFERROR(VLOOKUP($B194,'[9]SourceData (quarterly)'!$A$2:$Z$327,19, FALSE),0)</f>
        <v>0</v>
      </c>
      <c r="U194" s="18">
        <f>IFERROR(VLOOKUP($B194,'[9]SourceData (quarterly)'!$A$2:$Z$327,20, FALSE),0)</f>
        <v>93000</v>
      </c>
      <c r="V194" s="18">
        <f>IFERROR(VLOOKUP($B194,'[9]SourceData (quarterly)'!$A$2:$Z$327,21, FALSE),0)</f>
        <v>869509</v>
      </c>
      <c r="W194" s="18">
        <f>IFERROR(VLOOKUP($B194,'[9]SourceData (quarterly)'!$A$2:$Z$327,22, FALSE),0)</f>
        <v>546000</v>
      </c>
      <c r="X194" s="18">
        <f>IFERROR(VLOOKUP($B194,'[9]SourceData (quarterly)'!$A$2:$Z$327,23, FALSE),0)</f>
        <v>640000</v>
      </c>
      <c r="Y194" s="18">
        <f>IFERROR(VLOOKUP($B194,'[9]SourceData (quarterly)'!$A$2:$Z$327,24, FALSE),0)</f>
        <v>653650</v>
      </c>
      <c r="Z194" s="18">
        <f>IFERROR(VLOOKUP($B194,'[9]SourceData (quarterly)'!$A$2:$Z$327,25, FALSE),0)</f>
        <v>581000</v>
      </c>
      <c r="AA194" s="18">
        <f>IFERROR(VLOOKUP($B194,'[9]SourceData (quarterly)'!$A$2:$Z$327,26, FALSE),0)</f>
        <v>146200</v>
      </c>
      <c r="AB194" s="18">
        <f>IFERROR(VLOOKUP($B194,'[9]SourceData (quarterly)'!$A$2:$AZ$327,27, FALSE),0)</f>
        <v>616991</v>
      </c>
      <c r="AC194" s="18">
        <f>IFERROR(VLOOKUP($B194,'[9]SourceData (quarterly)'!$A$2:$AZ$327,28, FALSE),0)</f>
        <v>4450948</v>
      </c>
    </row>
    <row r="195" spans="2:29" x14ac:dyDescent="0.2">
      <c r="B195" s="41" t="s">
        <v>289</v>
      </c>
      <c r="C195" s="41" t="s">
        <v>290</v>
      </c>
      <c r="D195" s="18">
        <f>IFERROR(VLOOKUP($B195,'[9]SourceData (quarterly)'!$A$2:$Z$327,3, FALSE),0)</f>
        <v>0</v>
      </c>
      <c r="E195" s="18">
        <f>IFERROR(VLOOKUP($B195,'[9]SourceData (quarterly)'!$A$2:$Z$327,4, FALSE),0)</f>
        <v>6</v>
      </c>
      <c r="F195" s="18">
        <f>IFERROR(VLOOKUP($B195,'[9]SourceData (quarterly)'!$A$2:$Z$327,5, FALSE),0)</f>
        <v>16</v>
      </c>
      <c r="G195" s="18">
        <f>IFERROR(VLOOKUP($B195,'[9]SourceData (quarterly)'!$A$2:$Z$327,6, FALSE),0)</f>
        <v>13</v>
      </c>
      <c r="H195" s="18">
        <f>IFERROR(VLOOKUP($B195,'[9]SourceData (quarterly)'!$A$2:$Z$327,7, FALSE),0)</f>
        <v>34</v>
      </c>
      <c r="I195" s="18">
        <f>IFERROR(VLOOKUP($B195,'[9]SourceData (quarterly)'!$A$2:$Z$327,8, FALSE),0)</f>
        <v>21</v>
      </c>
      <c r="J195" s="18">
        <f>IFERROR(VLOOKUP($B195,'[9]SourceData (quarterly)'!$A$2:$Z$327,9, FALSE),0)</f>
        <v>21</v>
      </c>
      <c r="K195" s="18">
        <f>IFERROR(VLOOKUP($B195,'[9]SourceData (quarterly)'!$A$2:$Z$327,10, FALSE),0)</f>
        <v>5</v>
      </c>
      <c r="L195" s="18">
        <f>IFERROR(VLOOKUP($B195,'[9]SourceData (quarterly)'!$A$2:$Z$327,11, FALSE),0)</f>
        <v>12</v>
      </c>
      <c r="M195" s="18">
        <f>IFERROR(VLOOKUP($B195,'[9]SourceData (quarterly)'!$A$2:$Z$327,12, FALSE),0)</f>
        <v>4</v>
      </c>
      <c r="N195" s="18">
        <f>IFERROR(VLOOKUP($B195,'[9]SourceData (quarterly)'!$A$2:$Z$327,13, FALSE),0)</f>
        <v>9</v>
      </c>
      <c r="O195" s="18">
        <f>IFERROR(VLOOKUP($B195,'[9]SourceData (quarterly)'!$A$2:$Z$327,14, FALSE),0)</f>
        <v>13</v>
      </c>
      <c r="P195" s="18">
        <f>IFERROR(VLOOKUP($B195,'[9]SourceData (quarterly)'!$A$2:$Z$327,15, FALSE),0)</f>
        <v>154</v>
      </c>
      <c r="Q195" s="18">
        <f>IFERROR(VLOOKUP($B195,'[9]SourceData (quarterly)'!$A$2:$Z$327,16, FALSE),0)</f>
        <v>0</v>
      </c>
      <c r="R195" s="18">
        <f>IFERROR(VLOOKUP($B195,'[9]SourceData (quarterly)'!$A$2:$Z$327,17, FALSE),0)</f>
        <v>291190</v>
      </c>
      <c r="S195" s="18">
        <f>IFERROR(VLOOKUP($B195,'[9]SourceData (quarterly)'!$A$2:$Z$327,18, FALSE),0)</f>
        <v>847296</v>
      </c>
      <c r="T195" s="18">
        <f>IFERROR(VLOOKUP($B195,'[9]SourceData (quarterly)'!$A$2:$Z$327,19, FALSE),0)</f>
        <v>626861</v>
      </c>
      <c r="U195" s="18">
        <f>IFERROR(VLOOKUP($B195,'[9]SourceData (quarterly)'!$A$2:$Z$327,20, FALSE),0)</f>
        <v>1992902</v>
      </c>
      <c r="V195" s="18">
        <f>IFERROR(VLOOKUP($B195,'[9]SourceData (quarterly)'!$A$2:$Z$327,21, FALSE),0)</f>
        <v>866119</v>
      </c>
      <c r="W195" s="18">
        <f>IFERROR(VLOOKUP($B195,'[9]SourceData (quarterly)'!$A$2:$Z$327,22, FALSE),0)</f>
        <v>1164831</v>
      </c>
      <c r="X195" s="18">
        <f>IFERROR(VLOOKUP($B195,'[9]SourceData (quarterly)'!$A$2:$Z$327,23, FALSE),0)</f>
        <v>450390</v>
      </c>
      <c r="Y195" s="18">
        <f>IFERROR(VLOOKUP($B195,'[9]SourceData (quarterly)'!$A$2:$Z$327,24, FALSE),0)</f>
        <v>948138</v>
      </c>
      <c r="Z195" s="18">
        <f>IFERROR(VLOOKUP($B195,'[9]SourceData (quarterly)'!$A$2:$Z$327,25, FALSE),0)</f>
        <v>329170</v>
      </c>
      <c r="AA195" s="18">
        <f>IFERROR(VLOOKUP($B195,'[9]SourceData (quarterly)'!$A$2:$Z$327,26, FALSE),0)</f>
        <v>901068</v>
      </c>
      <c r="AB195" s="18">
        <f>IFERROR(VLOOKUP($B195,'[9]SourceData (quarterly)'!$A$2:$AZ$327,27, FALSE),0)</f>
        <v>997563</v>
      </c>
      <c r="AC195" s="18">
        <f>IFERROR(VLOOKUP($B195,'[9]SourceData (quarterly)'!$A$2:$AZ$327,28, FALSE),0)</f>
        <v>9415528</v>
      </c>
    </row>
    <row r="196" spans="2:29" x14ac:dyDescent="0.2">
      <c r="B196" s="41" t="s">
        <v>291</v>
      </c>
      <c r="C196" s="41" t="s">
        <v>292</v>
      </c>
      <c r="D196" s="18">
        <f>IFERROR(VLOOKUP($B196,'[9]SourceData (quarterly)'!$A$2:$Z$327,3, FALSE),0)</f>
        <v>0</v>
      </c>
      <c r="E196" s="18">
        <f>IFERROR(VLOOKUP($B196,'[9]SourceData (quarterly)'!$A$2:$Z$327,4, FALSE),0)</f>
        <v>0</v>
      </c>
      <c r="F196" s="18">
        <f>IFERROR(VLOOKUP($B196,'[9]SourceData (quarterly)'!$A$2:$Z$327,5, FALSE),0)</f>
        <v>0</v>
      </c>
      <c r="G196" s="18">
        <f>IFERROR(VLOOKUP($B196,'[9]SourceData (quarterly)'!$A$2:$Z$327,6, FALSE),0)</f>
        <v>0</v>
      </c>
      <c r="H196" s="18">
        <f>IFERROR(VLOOKUP($B196,'[9]SourceData (quarterly)'!$A$2:$Z$327,7, FALSE),0)</f>
        <v>0</v>
      </c>
      <c r="I196" s="18">
        <f>IFERROR(VLOOKUP($B196,'[9]SourceData (quarterly)'!$A$2:$Z$327,8, FALSE),0)</f>
        <v>0</v>
      </c>
      <c r="J196" s="18">
        <f>IFERROR(VLOOKUP($B196,'[9]SourceData (quarterly)'!$A$2:$Z$327,9, FALSE),0)</f>
        <v>5</v>
      </c>
      <c r="K196" s="18">
        <f>IFERROR(VLOOKUP($B196,'[9]SourceData (quarterly)'!$A$2:$Z$327,10, FALSE),0)</f>
        <v>0</v>
      </c>
      <c r="L196" s="18">
        <f>IFERROR(VLOOKUP($B196,'[9]SourceData (quarterly)'!$A$2:$Z$327,11, FALSE),0)</f>
        <v>16</v>
      </c>
      <c r="M196" s="18">
        <f>IFERROR(VLOOKUP($B196,'[9]SourceData (quarterly)'!$A$2:$Z$327,12, FALSE),0)</f>
        <v>6</v>
      </c>
      <c r="N196" s="18">
        <f>IFERROR(VLOOKUP($B196,'[9]SourceData (quarterly)'!$A$2:$Z$327,13, FALSE),0)</f>
        <v>6</v>
      </c>
      <c r="O196" s="18">
        <f>IFERROR(VLOOKUP($B196,'[9]SourceData (quarterly)'!$A$2:$Z$327,14, FALSE),0)</f>
        <v>5</v>
      </c>
      <c r="P196" s="18">
        <f>IFERROR(VLOOKUP($B196,'[9]SourceData (quarterly)'!$A$2:$Z$327,15, FALSE),0)</f>
        <v>38</v>
      </c>
      <c r="Q196" s="18">
        <f>IFERROR(VLOOKUP($B196,'[9]SourceData (quarterly)'!$A$2:$Z$327,16, FALSE),0)</f>
        <v>0</v>
      </c>
      <c r="R196" s="18">
        <f>IFERROR(VLOOKUP($B196,'[9]SourceData (quarterly)'!$A$2:$Z$327,17, FALSE),0)</f>
        <v>0</v>
      </c>
      <c r="S196" s="18">
        <f>IFERROR(VLOOKUP($B196,'[9]SourceData (quarterly)'!$A$2:$Z$327,18, FALSE),0)</f>
        <v>0</v>
      </c>
      <c r="T196" s="18">
        <f>IFERROR(VLOOKUP($B196,'[9]SourceData (quarterly)'!$A$2:$Z$327,19, FALSE),0)</f>
        <v>0</v>
      </c>
      <c r="U196" s="18">
        <f>IFERROR(VLOOKUP($B196,'[9]SourceData (quarterly)'!$A$2:$Z$327,20, FALSE),0)</f>
        <v>0</v>
      </c>
      <c r="V196" s="18">
        <f>IFERROR(VLOOKUP($B196,'[9]SourceData (quarterly)'!$A$2:$Z$327,21, FALSE),0)</f>
        <v>0</v>
      </c>
      <c r="W196" s="18">
        <f>IFERROR(VLOOKUP($B196,'[9]SourceData (quarterly)'!$A$2:$Z$327,22, FALSE),0)</f>
        <v>285195</v>
      </c>
      <c r="X196" s="18">
        <f>IFERROR(VLOOKUP($B196,'[9]SourceData (quarterly)'!$A$2:$Z$327,23, FALSE),0)</f>
        <v>0</v>
      </c>
      <c r="Y196" s="18">
        <f>IFERROR(VLOOKUP($B196,'[9]SourceData (quarterly)'!$A$2:$Z$327,24, FALSE),0)</f>
        <v>774576</v>
      </c>
      <c r="Z196" s="18">
        <f>IFERROR(VLOOKUP($B196,'[9]SourceData (quarterly)'!$A$2:$Z$327,25, FALSE),0)</f>
        <v>258794</v>
      </c>
      <c r="AA196" s="18">
        <f>IFERROR(VLOOKUP($B196,'[9]SourceData (quarterly)'!$A$2:$Z$327,26, FALSE),0)</f>
        <v>369995</v>
      </c>
      <c r="AB196" s="18">
        <f>IFERROR(VLOOKUP($B196,'[9]SourceData (quarterly)'!$A$2:$AZ$327,27, FALSE),0)</f>
        <v>270199</v>
      </c>
      <c r="AC196" s="18">
        <f>IFERROR(VLOOKUP($B196,'[9]SourceData (quarterly)'!$A$2:$AZ$327,28, FALSE),0)</f>
        <v>1958759</v>
      </c>
    </row>
    <row r="197" spans="2:29" x14ac:dyDescent="0.2">
      <c r="B197" s="41" t="s">
        <v>293</v>
      </c>
      <c r="C197" s="41" t="s">
        <v>294</v>
      </c>
      <c r="D197" s="18">
        <f>IFERROR(VLOOKUP($B197,'[9]SourceData (quarterly)'!$A$2:$Z$327,3, FALSE),0)</f>
        <v>0</v>
      </c>
      <c r="E197" s="18">
        <f>IFERROR(VLOOKUP($B197,'[9]SourceData (quarterly)'!$A$2:$Z$327,4, FALSE),0)</f>
        <v>2</v>
      </c>
      <c r="F197" s="18">
        <f>IFERROR(VLOOKUP($B197,'[9]SourceData (quarterly)'!$A$2:$Z$327,5, FALSE),0)</f>
        <v>6</v>
      </c>
      <c r="G197" s="18">
        <f>IFERROR(VLOOKUP($B197,'[9]SourceData (quarterly)'!$A$2:$Z$327,6, FALSE),0)</f>
        <v>12</v>
      </c>
      <c r="H197" s="18">
        <f>IFERROR(VLOOKUP($B197,'[9]SourceData (quarterly)'!$A$2:$Z$327,7, FALSE),0)</f>
        <v>22</v>
      </c>
      <c r="I197" s="18">
        <f>IFERROR(VLOOKUP($B197,'[9]SourceData (quarterly)'!$A$2:$Z$327,8, FALSE),0)</f>
        <v>12</v>
      </c>
      <c r="J197" s="18">
        <f>IFERROR(VLOOKUP($B197,'[9]SourceData (quarterly)'!$A$2:$Z$327,9, FALSE),0)</f>
        <v>12</v>
      </c>
      <c r="K197" s="18">
        <f>IFERROR(VLOOKUP($B197,'[9]SourceData (quarterly)'!$A$2:$Z$327,10, FALSE),0)</f>
        <v>7</v>
      </c>
      <c r="L197" s="18">
        <f>IFERROR(VLOOKUP($B197,'[9]SourceData (quarterly)'!$A$2:$Z$327,11, FALSE),0)</f>
        <v>13</v>
      </c>
      <c r="M197" s="18">
        <f>IFERROR(VLOOKUP($B197,'[9]SourceData (quarterly)'!$A$2:$Z$327,12, FALSE),0)</f>
        <v>8</v>
      </c>
      <c r="N197" s="18">
        <f>IFERROR(VLOOKUP($B197,'[9]SourceData (quarterly)'!$A$2:$Z$327,13, FALSE),0)</f>
        <v>10</v>
      </c>
      <c r="O197" s="18">
        <f>IFERROR(VLOOKUP($B197,'[9]SourceData (quarterly)'!$A$2:$Z$327,14, FALSE),0)</f>
        <v>5</v>
      </c>
      <c r="P197" s="18">
        <f>IFERROR(VLOOKUP($B197,'[9]SourceData (quarterly)'!$A$2:$Z$327,15, FALSE),0)</f>
        <v>109</v>
      </c>
      <c r="Q197" s="18">
        <f>IFERROR(VLOOKUP($B197,'[9]SourceData (quarterly)'!$A$2:$Z$327,16, FALSE),0)</f>
        <v>0</v>
      </c>
      <c r="R197" s="18">
        <f>IFERROR(VLOOKUP($B197,'[9]SourceData (quarterly)'!$A$2:$Z$327,17, FALSE),0)</f>
        <v>111999</v>
      </c>
      <c r="S197" s="18">
        <f>IFERROR(VLOOKUP($B197,'[9]SourceData (quarterly)'!$A$2:$Z$327,18, FALSE),0)</f>
        <v>372999</v>
      </c>
      <c r="T197" s="18">
        <f>IFERROR(VLOOKUP($B197,'[9]SourceData (quarterly)'!$A$2:$Z$327,19, FALSE),0)</f>
        <v>877591</v>
      </c>
      <c r="U197" s="18">
        <f>IFERROR(VLOOKUP($B197,'[9]SourceData (quarterly)'!$A$2:$Z$327,20, FALSE),0)</f>
        <v>1561783</v>
      </c>
      <c r="V197" s="18">
        <f>IFERROR(VLOOKUP($B197,'[9]SourceData (quarterly)'!$A$2:$Z$327,21, FALSE),0)</f>
        <v>978990</v>
      </c>
      <c r="W197" s="18">
        <f>IFERROR(VLOOKUP($B197,'[9]SourceData (quarterly)'!$A$2:$Z$327,22, FALSE),0)</f>
        <v>830429</v>
      </c>
      <c r="X197" s="18">
        <f>IFERROR(VLOOKUP($B197,'[9]SourceData (quarterly)'!$A$2:$Z$327,23, FALSE),0)</f>
        <v>608996</v>
      </c>
      <c r="Y197" s="18">
        <f>IFERROR(VLOOKUP($B197,'[9]SourceData (quarterly)'!$A$2:$Z$327,24, FALSE),0)</f>
        <v>1192889</v>
      </c>
      <c r="Z197" s="18">
        <f>IFERROR(VLOOKUP($B197,'[9]SourceData (quarterly)'!$A$2:$Z$327,25, FALSE),0)</f>
        <v>604793</v>
      </c>
      <c r="AA197" s="18">
        <f>IFERROR(VLOOKUP($B197,'[9]SourceData (quarterly)'!$A$2:$Z$327,26, FALSE),0)</f>
        <v>739594</v>
      </c>
      <c r="AB197" s="18">
        <f>IFERROR(VLOOKUP($B197,'[9]SourceData (quarterly)'!$A$2:$AZ$327,27, FALSE),0)</f>
        <v>491996</v>
      </c>
      <c r="AC197" s="18">
        <f>IFERROR(VLOOKUP($B197,'[9]SourceData (quarterly)'!$A$2:$AZ$327,28, FALSE),0)</f>
        <v>8372059</v>
      </c>
    </row>
    <row r="198" spans="2:29" x14ac:dyDescent="0.2">
      <c r="B198" s="41" t="s">
        <v>295</v>
      </c>
      <c r="C198" s="41" t="s">
        <v>296</v>
      </c>
      <c r="D198" s="18">
        <f>IFERROR(VLOOKUP($B198,'[9]SourceData (quarterly)'!$A$2:$Z$327,3, FALSE),0)</f>
        <v>6</v>
      </c>
      <c r="E198" s="18">
        <f>IFERROR(VLOOKUP($B198,'[9]SourceData (quarterly)'!$A$2:$Z$327,4, FALSE),0)</f>
        <v>4</v>
      </c>
      <c r="F198" s="18">
        <f>IFERROR(VLOOKUP($B198,'[9]SourceData (quarterly)'!$A$2:$Z$327,5, FALSE),0)</f>
        <v>20</v>
      </c>
      <c r="G198" s="18">
        <f>IFERROR(VLOOKUP($B198,'[9]SourceData (quarterly)'!$A$2:$Z$327,6, FALSE),0)</f>
        <v>8</v>
      </c>
      <c r="H198" s="18">
        <f>IFERROR(VLOOKUP($B198,'[9]SourceData (quarterly)'!$A$2:$Z$327,7, FALSE),0)</f>
        <v>25</v>
      </c>
      <c r="I198" s="18">
        <f>IFERROR(VLOOKUP($B198,'[9]SourceData (quarterly)'!$A$2:$Z$327,8, FALSE),0)</f>
        <v>11</v>
      </c>
      <c r="J198" s="18">
        <f>IFERROR(VLOOKUP($B198,'[9]SourceData (quarterly)'!$A$2:$Z$327,9, FALSE),0)</f>
        <v>12</v>
      </c>
      <c r="K198" s="18">
        <f>IFERROR(VLOOKUP($B198,'[9]SourceData (quarterly)'!$A$2:$Z$327,10, FALSE),0)</f>
        <v>6</v>
      </c>
      <c r="L198" s="18">
        <f>IFERROR(VLOOKUP($B198,'[9]SourceData (quarterly)'!$A$2:$Z$327,11, FALSE),0)</f>
        <v>13</v>
      </c>
      <c r="M198" s="18">
        <f>IFERROR(VLOOKUP($B198,'[9]SourceData (quarterly)'!$A$2:$Z$327,12, FALSE),0)</f>
        <v>13</v>
      </c>
      <c r="N198" s="18">
        <f>IFERROR(VLOOKUP($B198,'[9]SourceData (quarterly)'!$A$2:$Z$327,13, FALSE),0)</f>
        <v>14</v>
      </c>
      <c r="O198" s="18">
        <f>IFERROR(VLOOKUP($B198,'[9]SourceData (quarterly)'!$A$2:$Z$327,14, FALSE),0)</f>
        <v>13</v>
      </c>
      <c r="P198" s="18">
        <f>IFERROR(VLOOKUP($B198,'[9]SourceData (quarterly)'!$A$2:$Z$327,15, FALSE),0)</f>
        <v>145</v>
      </c>
      <c r="Q198" s="18">
        <f>IFERROR(VLOOKUP($B198,'[9]SourceData (quarterly)'!$A$2:$Z$327,16, FALSE),0)</f>
        <v>216199</v>
      </c>
      <c r="R198" s="18">
        <f>IFERROR(VLOOKUP($B198,'[9]SourceData (quarterly)'!$A$2:$Z$327,17, FALSE),0)</f>
        <v>159334</v>
      </c>
      <c r="S198" s="18">
        <f>IFERROR(VLOOKUP($B198,'[9]SourceData (quarterly)'!$A$2:$Z$327,18, FALSE),0)</f>
        <v>557782</v>
      </c>
      <c r="T198" s="18">
        <f>IFERROR(VLOOKUP($B198,'[9]SourceData (quarterly)'!$A$2:$Z$327,19, FALSE),0)</f>
        <v>283394</v>
      </c>
      <c r="U198" s="18">
        <f>IFERROR(VLOOKUP($B198,'[9]SourceData (quarterly)'!$A$2:$Z$327,20, FALSE),0)</f>
        <v>739619</v>
      </c>
      <c r="V198" s="18">
        <f>IFERROR(VLOOKUP($B198,'[9]SourceData (quarterly)'!$A$2:$Z$327,21, FALSE),0)</f>
        <v>425564</v>
      </c>
      <c r="W198" s="18">
        <f>IFERROR(VLOOKUP($B198,'[9]SourceData (quarterly)'!$A$2:$Z$327,22, FALSE),0)</f>
        <v>394993</v>
      </c>
      <c r="X198" s="18">
        <f>IFERROR(VLOOKUP($B198,'[9]SourceData (quarterly)'!$A$2:$Z$327,23, FALSE),0)</f>
        <v>210596</v>
      </c>
      <c r="Y198" s="18">
        <f>IFERROR(VLOOKUP($B198,'[9]SourceData (quarterly)'!$A$2:$Z$327,24, FALSE),0)</f>
        <v>436788</v>
      </c>
      <c r="Z198" s="18">
        <f>IFERROR(VLOOKUP($B198,'[9]SourceData (quarterly)'!$A$2:$Z$327,25, FALSE),0)</f>
        <v>568790</v>
      </c>
      <c r="AA198" s="18">
        <f>IFERROR(VLOOKUP($B198,'[9]SourceData (quarterly)'!$A$2:$Z$327,26, FALSE),0)</f>
        <v>543590</v>
      </c>
      <c r="AB198" s="18">
        <f>IFERROR(VLOOKUP($B198,'[9]SourceData (quarterly)'!$A$2:$AZ$327,27, FALSE),0)</f>
        <v>662592</v>
      </c>
      <c r="AC198" s="18">
        <f>IFERROR(VLOOKUP($B198,'[9]SourceData (quarterly)'!$A$2:$AZ$327,28, FALSE),0)</f>
        <v>5199241</v>
      </c>
    </row>
    <row r="199" spans="2:29" x14ac:dyDescent="0.2">
      <c r="B199" s="41" t="s">
        <v>297</v>
      </c>
      <c r="C199" s="41" t="s">
        <v>298</v>
      </c>
      <c r="D199" s="18">
        <f>IFERROR(VLOOKUP($B199,'[9]SourceData (quarterly)'!$A$2:$Z$327,3, FALSE),0)</f>
        <v>6</v>
      </c>
      <c r="E199" s="18">
        <f>IFERROR(VLOOKUP($B199,'[9]SourceData (quarterly)'!$A$2:$Z$327,4, FALSE),0)</f>
        <v>10</v>
      </c>
      <c r="F199" s="18">
        <f>IFERROR(VLOOKUP($B199,'[9]SourceData (quarterly)'!$A$2:$Z$327,5, FALSE),0)</f>
        <v>16</v>
      </c>
      <c r="G199" s="18">
        <f>IFERROR(VLOOKUP($B199,'[9]SourceData (quarterly)'!$A$2:$Z$327,6, FALSE),0)</f>
        <v>10</v>
      </c>
      <c r="H199" s="18">
        <f>IFERROR(VLOOKUP($B199,'[9]SourceData (quarterly)'!$A$2:$Z$327,7, FALSE),0)</f>
        <v>19</v>
      </c>
      <c r="I199" s="18">
        <f>IFERROR(VLOOKUP($B199,'[9]SourceData (quarterly)'!$A$2:$Z$327,8, FALSE),0)</f>
        <v>8</v>
      </c>
      <c r="J199" s="18">
        <f>IFERROR(VLOOKUP($B199,'[9]SourceData (quarterly)'!$A$2:$Z$327,9, FALSE),0)</f>
        <v>14</v>
      </c>
      <c r="K199" s="18">
        <f>IFERROR(VLOOKUP($B199,'[9]SourceData (quarterly)'!$A$2:$Z$327,10, FALSE),0)</f>
        <v>15</v>
      </c>
      <c r="L199" s="18">
        <f>IFERROR(VLOOKUP($B199,'[9]SourceData (quarterly)'!$A$2:$Z$327,11, FALSE),0)</f>
        <v>11</v>
      </c>
      <c r="M199" s="18">
        <f>IFERROR(VLOOKUP($B199,'[9]SourceData (quarterly)'!$A$2:$Z$327,12, FALSE),0)</f>
        <v>22</v>
      </c>
      <c r="N199" s="18">
        <f>IFERROR(VLOOKUP($B199,'[9]SourceData (quarterly)'!$A$2:$Z$327,13, FALSE),0)</f>
        <v>31</v>
      </c>
      <c r="O199" s="18">
        <f>IFERROR(VLOOKUP($B199,'[9]SourceData (quarterly)'!$A$2:$Z$327,14, FALSE),0)</f>
        <v>16</v>
      </c>
      <c r="P199" s="18">
        <f>IFERROR(VLOOKUP($B199,'[9]SourceData (quarterly)'!$A$2:$Z$327,15, FALSE),0)</f>
        <v>178</v>
      </c>
      <c r="Q199" s="18">
        <f>IFERROR(VLOOKUP($B199,'[9]SourceData (quarterly)'!$A$2:$Z$327,16, FALSE),0)</f>
        <v>290998</v>
      </c>
      <c r="R199" s="18">
        <f>IFERROR(VLOOKUP($B199,'[9]SourceData (quarterly)'!$A$2:$Z$327,17, FALSE),0)</f>
        <v>657396</v>
      </c>
      <c r="S199" s="18">
        <f>IFERROR(VLOOKUP($B199,'[9]SourceData (quarterly)'!$A$2:$Z$327,18, FALSE),0)</f>
        <v>1195546</v>
      </c>
      <c r="T199" s="18">
        <f>IFERROR(VLOOKUP($B199,'[9]SourceData (quarterly)'!$A$2:$Z$327,19, FALSE),0)</f>
        <v>749189</v>
      </c>
      <c r="U199" s="18">
        <f>IFERROR(VLOOKUP($B199,'[9]SourceData (quarterly)'!$A$2:$Z$327,20, FALSE),0)</f>
        <v>1396712</v>
      </c>
      <c r="V199" s="18">
        <f>IFERROR(VLOOKUP($B199,'[9]SourceData (quarterly)'!$A$2:$Z$327,21, FALSE),0)</f>
        <v>558188</v>
      </c>
      <c r="W199" s="18">
        <f>IFERROR(VLOOKUP($B199,'[9]SourceData (quarterly)'!$A$2:$Z$327,22, FALSE),0)</f>
        <v>918729</v>
      </c>
      <c r="X199" s="18">
        <f>IFERROR(VLOOKUP($B199,'[9]SourceData (quarterly)'!$A$2:$Z$327,23, FALSE),0)</f>
        <v>989058</v>
      </c>
      <c r="Y199" s="18">
        <f>IFERROR(VLOOKUP($B199,'[9]SourceData (quarterly)'!$A$2:$Z$327,24, FALSE),0)</f>
        <v>752999</v>
      </c>
      <c r="Z199" s="18">
        <f>IFERROR(VLOOKUP($B199,'[9]SourceData (quarterly)'!$A$2:$Z$327,25, FALSE),0)</f>
        <v>1635513</v>
      </c>
      <c r="AA199" s="18">
        <f>IFERROR(VLOOKUP($B199,'[9]SourceData (quarterly)'!$A$2:$Z$327,26, FALSE),0)</f>
        <v>2298403</v>
      </c>
      <c r="AB199" s="18">
        <f>IFERROR(VLOOKUP($B199,'[9]SourceData (quarterly)'!$A$2:$AZ$327,27, FALSE),0)</f>
        <v>1113186</v>
      </c>
      <c r="AC199" s="18">
        <f>IFERROR(VLOOKUP($B199,'[9]SourceData (quarterly)'!$A$2:$AZ$327,28, FALSE),0)</f>
        <v>12555917</v>
      </c>
    </row>
    <row r="200" spans="2:29" x14ac:dyDescent="0.2">
      <c r="B200" s="41" t="s">
        <v>575</v>
      </c>
      <c r="C200" s="41" t="s">
        <v>576</v>
      </c>
      <c r="D200" s="18">
        <f>IFERROR(VLOOKUP($B200,'[9]SourceData (quarterly)'!$A$2:$Z$327,3, FALSE),0)</f>
        <v>6</v>
      </c>
      <c r="E200" s="18">
        <f>IFERROR(VLOOKUP($B200,'[9]SourceData (quarterly)'!$A$2:$Z$327,4, FALSE),0)</f>
        <v>8</v>
      </c>
      <c r="F200" s="18">
        <f>IFERROR(VLOOKUP($B200,'[9]SourceData (quarterly)'!$A$2:$Z$327,5, FALSE),0)</f>
        <v>29</v>
      </c>
      <c r="G200" s="18">
        <f>IFERROR(VLOOKUP($B200,'[9]SourceData (quarterly)'!$A$2:$Z$327,6, FALSE),0)</f>
        <v>14</v>
      </c>
      <c r="H200" s="18">
        <f>IFERROR(VLOOKUP($B200,'[9]SourceData (quarterly)'!$A$2:$Z$327,7, FALSE),0)</f>
        <v>10</v>
      </c>
      <c r="I200" s="18">
        <f>IFERROR(VLOOKUP($B200,'[9]SourceData (quarterly)'!$A$2:$Z$327,8, FALSE),0)</f>
        <v>3</v>
      </c>
      <c r="J200" s="18">
        <f>IFERROR(VLOOKUP($B200,'[9]SourceData (quarterly)'!$A$2:$Z$327,9, FALSE),0)</f>
        <v>6</v>
      </c>
      <c r="K200" s="18">
        <f>IFERROR(VLOOKUP($B200,'[9]SourceData (quarterly)'!$A$2:$Z$327,10, FALSE),0)</f>
        <v>6</v>
      </c>
      <c r="L200" s="18">
        <f>IFERROR(VLOOKUP($B200,'[9]SourceData (quarterly)'!$A$2:$Z$327,11, FALSE),0)</f>
        <v>18</v>
      </c>
      <c r="M200" s="18">
        <f>IFERROR(VLOOKUP($B200,'[9]SourceData (quarterly)'!$A$2:$Z$327,12, FALSE),0)</f>
        <v>5</v>
      </c>
      <c r="N200" s="18">
        <f>IFERROR(VLOOKUP($B200,'[9]SourceData (quarterly)'!$A$2:$Z$327,13, FALSE),0)</f>
        <v>12</v>
      </c>
      <c r="O200" s="18">
        <f>IFERROR(VLOOKUP($B200,'[9]SourceData (quarterly)'!$A$2:$Z$327,14, FALSE),0)</f>
        <v>14</v>
      </c>
      <c r="P200" s="18">
        <f>IFERROR(VLOOKUP($B200,'[9]SourceData (quarterly)'!$A$2:$Z$327,15, FALSE),0)</f>
        <v>131</v>
      </c>
      <c r="Q200" s="18">
        <f>IFERROR(VLOOKUP($B200,'[9]SourceData (quarterly)'!$A$2:$Z$327,16, FALSE),0)</f>
        <v>198580</v>
      </c>
      <c r="R200" s="18">
        <f>IFERROR(VLOOKUP($B200,'[9]SourceData (quarterly)'!$A$2:$Z$327,17, FALSE),0)</f>
        <v>464097</v>
      </c>
      <c r="S200" s="18">
        <f>IFERROR(VLOOKUP($B200,'[9]SourceData (quarterly)'!$A$2:$Z$327,18, FALSE),0)</f>
        <v>1531171</v>
      </c>
      <c r="T200" s="18">
        <f>IFERROR(VLOOKUP($B200,'[9]SourceData (quarterly)'!$A$2:$Z$327,19, FALSE),0)</f>
        <v>770158</v>
      </c>
      <c r="U200" s="18">
        <f>IFERROR(VLOOKUP($B200,'[9]SourceData (quarterly)'!$A$2:$Z$327,20, FALSE),0)</f>
        <v>582200</v>
      </c>
      <c r="V200" s="18">
        <f>IFERROR(VLOOKUP($B200,'[9]SourceData (quarterly)'!$A$2:$Z$327,21, FALSE),0)</f>
        <v>191000</v>
      </c>
      <c r="W200" s="18">
        <f>IFERROR(VLOOKUP($B200,'[9]SourceData (quarterly)'!$A$2:$Z$327,22, FALSE),0)</f>
        <v>381400</v>
      </c>
      <c r="X200" s="18">
        <f>IFERROR(VLOOKUP($B200,'[9]SourceData (quarterly)'!$A$2:$Z$327,23, FALSE),0)</f>
        <v>324350</v>
      </c>
      <c r="Y200" s="18">
        <f>IFERROR(VLOOKUP($B200,'[9]SourceData (quarterly)'!$A$2:$Z$327,24, FALSE),0)</f>
        <v>785632</v>
      </c>
      <c r="Z200" s="18">
        <f>IFERROR(VLOOKUP($B200,'[9]SourceData (quarterly)'!$A$2:$Z$327,25, FALSE),0)</f>
        <v>268998</v>
      </c>
      <c r="AA200" s="18">
        <f>IFERROR(VLOOKUP($B200,'[9]SourceData (quarterly)'!$A$2:$Z$327,26, FALSE),0)</f>
        <v>584997</v>
      </c>
      <c r="AB200" s="18">
        <f>IFERROR(VLOOKUP($B200,'[9]SourceData (quarterly)'!$A$2:$AZ$327,27, FALSE),0)</f>
        <v>695316</v>
      </c>
      <c r="AC200" s="18">
        <f>IFERROR(VLOOKUP($B200,'[9]SourceData (quarterly)'!$A$2:$AZ$327,28, FALSE),0)</f>
        <v>6777899</v>
      </c>
    </row>
    <row r="201" spans="2:29" x14ac:dyDescent="0.2">
      <c r="B201" s="41" t="s">
        <v>577</v>
      </c>
      <c r="C201" s="41" t="s">
        <v>578</v>
      </c>
      <c r="D201" s="18">
        <f>IFERROR(VLOOKUP($B201,'[9]SourceData (quarterly)'!$A$2:$Z$327,3, FALSE),0)</f>
        <v>1</v>
      </c>
      <c r="E201" s="18">
        <f>IFERROR(VLOOKUP($B201,'[9]SourceData (quarterly)'!$A$2:$Z$327,4, FALSE),0)</f>
        <v>6</v>
      </c>
      <c r="F201" s="18">
        <f>IFERROR(VLOOKUP($B201,'[9]SourceData (quarterly)'!$A$2:$Z$327,5, FALSE),0)</f>
        <v>16</v>
      </c>
      <c r="G201" s="18">
        <f>IFERROR(VLOOKUP($B201,'[9]SourceData (quarterly)'!$A$2:$Z$327,6, FALSE),0)</f>
        <v>14</v>
      </c>
      <c r="H201" s="18">
        <f>IFERROR(VLOOKUP($B201,'[9]SourceData (quarterly)'!$A$2:$Z$327,7, FALSE),0)</f>
        <v>26</v>
      </c>
      <c r="I201" s="18">
        <f>IFERROR(VLOOKUP($B201,'[9]SourceData (quarterly)'!$A$2:$Z$327,8, FALSE),0)</f>
        <v>5</v>
      </c>
      <c r="J201" s="18">
        <f>IFERROR(VLOOKUP($B201,'[9]SourceData (quarterly)'!$A$2:$Z$327,9, FALSE),0)</f>
        <v>20</v>
      </c>
      <c r="K201" s="18">
        <f>IFERROR(VLOOKUP($B201,'[9]SourceData (quarterly)'!$A$2:$Z$327,10, FALSE),0)</f>
        <v>6</v>
      </c>
      <c r="L201" s="18">
        <f>IFERROR(VLOOKUP($B201,'[9]SourceData (quarterly)'!$A$2:$Z$327,11, FALSE),0)</f>
        <v>29</v>
      </c>
      <c r="M201" s="18">
        <f>IFERROR(VLOOKUP($B201,'[9]SourceData (quarterly)'!$A$2:$Z$327,12, FALSE),0)</f>
        <v>8</v>
      </c>
      <c r="N201" s="18">
        <f>IFERROR(VLOOKUP($B201,'[9]SourceData (quarterly)'!$A$2:$Z$327,13, FALSE),0)</f>
        <v>28</v>
      </c>
      <c r="O201" s="18">
        <f>IFERROR(VLOOKUP($B201,'[9]SourceData (quarterly)'!$A$2:$Z$327,14, FALSE),0)</f>
        <v>13</v>
      </c>
      <c r="P201" s="18">
        <f>IFERROR(VLOOKUP($B201,'[9]SourceData (quarterly)'!$A$2:$Z$327,15, FALSE),0)</f>
        <v>172</v>
      </c>
      <c r="Q201" s="18">
        <f>IFERROR(VLOOKUP($B201,'[9]SourceData (quarterly)'!$A$2:$Z$327,16, FALSE),0)</f>
        <v>81000</v>
      </c>
      <c r="R201" s="18">
        <f>IFERROR(VLOOKUP($B201,'[9]SourceData (quarterly)'!$A$2:$Z$327,17, FALSE),0)</f>
        <v>337630</v>
      </c>
      <c r="S201" s="18">
        <f>IFERROR(VLOOKUP($B201,'[9]SourceData (quarterly)'!$A$2:$Z$327,18, FALSE),0)</f>
        <v>877660</v>
      </c>
      <c r="T201" s="18">
        <f>IFERROR(VLOOKUP($B201,'[9]SourceData (quarterly)'!$A$2:$Z$327,19, FALSE),0)</f>
        <v>937713</v>
      </c>
      <c r="U201" s="18">
        <f>IFERROR(VLOOKUP($B201,'[9]SourceData (quarterly)'!$A$2:$Z$327,20, FALSE),0)</f>
        <v>1780623</v>
      </c>
      <c r="V201" s="18">
        <f>IFERROR(VLOOKUP($B201,'[9]SourceData (quarterly)'!$A$2:$Z$327,21, FALSE),0)</f>
        <v>393590</v>
      </c>
      <c r="W201" s="18">
        <f>IFERROR(VLOOKUP($B201,'[9]SourceData (quarterly)'!$A$2:$Z$327,22, FALSE),0)</f>
        <v>1312736</v>
      </c>
      <c r="X201" s="18">
        <f>IFERROR(VLOOKUP($B201,'[9]SourceData (quarterly)'!$A$2:$Z$327,23, FALSE),0)</f>
        <v>555990</v>
      </c>
      <c r="Y201" s="18">
        <f>IFERROR(VLOOKUP($B201,'[9]SourceData (quarterly)'!$A$2:$Z$327,24, FALSE),0)</f>
        <v>1885086</v>
      </c>
      <c r="Z201" s="18">
        <f>IFERROR(VLOOKUP($B201,'[9]SourceData (quarterly)'!$A$2:$Z$327,25, FALSE),0)</f>
        <v>665959</v>
      </c>
      <c r="AA201" s="18">
        <f>IFERROR(VLOOKUP($B201,'[9]SourceData (quarterly)'!$A$2:$Z$327,26, FALSE),0)</f>
        <v>2137533</v>
      </c>
      <c r="AB201" s="18">
        <f>IFERROR(VLOOKUP($B201,'[9]SourceData (quarterly)'!$A$2:$AZ$327,27, FALSE),0)</f>
        <v>889943</v>
      </c>
      <c r="AC201" s="18">
        <f>IFERROR(VLOOKUP($B201,'[9]SourceData (quarterly)'!$A$2:$AZ$327,28, FALSE),0)</f>
        <v>11855463</v>
      </c>
    </row>
    <row r="202" spans="2:29" x14ac:dyDescent="0.2">
      <c r="B202" s="41" t="s">
        <v>579</v>
      </c>
      <c r="C202" s="41" t="s">
        <v>580</v>
      </c>
      <c r="D202" s="18">
        <f>IFERROR(VLOOKUP($B202,'[9]SourceData (quarterly)'!$A$2:$Z$327,3, FALSE),0)</f>
        <v>7</v>
      </c>
      <c r="E202" s="18">
        <f>IFERROR(VLOOKUP($B202,'[9]SourceData (quarterly)'!$A$2:$Z$327,4, FALSE),0)</f>
        <v>11</v>
      </c>
      <c r="F202" s="18">
        <f>IFERROR(VLOOKUP($B202,'[9]SourceData (quarterly)'!$A$2:$Z$327,5, FALSE),0)</f>
        <v>9</v>
      </c>
      <c r="G202" s="18">
        <f>IFERROR(VLOOKUP($B202,'[9]SourceData (quarterly)'!$A$2:$Z$327,6, FALSE),0)</f>
        <v>6</v>
      </c>
      <c r="H202" s="18">
        <f>IFERROR(VLOOKUP($B202,'[9]SourceData (quarterly)'!$A$2:$Z$327,7, FALSE),0)</f>
        <v>15</v>
      </c>
      <c r="I202" s="18">
        <f>IFERROR(VLOOKUP($B202,'[9]SourceData (quarterly)'!$A$2:$Z$327,8, FALSE),0)</f>
        <v>15</v>
      </c>
      <c r="J202" s="18">
        <f>IFERROR(VLOOKUP($B202,'[9]SourceData (quarterly)'!$A$2:$Z$327,9, FALSE),0)</f>
        <v>14</v>
      </c>
      <c r="K202" s="18">
        <f>IFERROR(VLOOKUP($B202,'[9]SourceData (quarterly)'!$A$2:$Z$327,10, FALSE),0)</f>
        <v>8</v>
      </c>
      <c r="L202" s="18">
        <f>IFERROR(VLOOKUP($B202,'[9]SourceData (quarterly)'!$A$2:$Z$327,11, FALSE),0)</f>
        <v>24</v>
      </c>
      <c r="M202" s="18">
        <f>IFERROR(VLOOKUP($B202,'[9]SourceData (quarterly)'!$A$2:$Z$327,12, FALSE),0)</f>
        <v>10</v>
      </c>
      <c r="N202" s="18">
        <f>IFERROR(VLOOKUP($B202,'[9]SourceData (quarterly)'!$A$2:$Z$327,13, FALSE),0)</f>
        <v>15</v>
      </c>
      <c r="O202" s="18">
        <f>IFERROR(VLOOKUP($B202,'[9]SourceData (quarterly)'!$A$2:$Z$327,14, FALSE),0)</f>
        <v>9</v>
      </c>
      <c r="P202" s="18">
        <f>IFERROR(VLOOKUP($B202,'[9]SourceData (quarterly)'!$A$2:$Z$327,15, FALSE),0)</f>
        <v>143</v>
      </c>
      <c r="Q202" s="18">
        <f>IFERROR(VLOOKUP($B202,'[9]SourceData (quarterly)'!$A$2:$Z$327,16, FALSE),0)</f>
        <v>203298</v>
      </c>
      <c r="R202" s="18">
        <f>IFERROR(VLOOKUP($B202,'[9]SourceData (quarterly)'!$A$2:$Z$327,17, FALSE),0)</f>
        <v>407687</v>
      </c>
      <c r="S202" s="18">
        <f>IFERROR(VLOOKUP($B202,'[9]SourceData (quarterly)'!$A$2:$Z$327,18, FALSE),0)</f>
        <v>307116</v>
      </c>
      <c r="T202" s="18">
        <f>IFERROR(VLOOKUP($B202,'[9]SourceData (quarterly)'!$A$2:$Z$327,19, FALSE),0)</f>
        <v>200990</v>
      </c>
      <c r="U202" s="18">
        <f>IFERROR(VLOOKUP($B202,'[9]SourceData (quarterly)'!$A$2:$Z$327,20, FALSE),0)</f>
        <v>470376</v>
      </c>
      <c r="V202" s="18">
        <f>IFERROR(VLOOKUP($B202,'[9]SourceData (quarterly)'!$A$2:$Z$327,21, FALSE),0)</f>
        <v>559645</v>
      </c>
      <c r="W202" s="18">
        <f>IFERROR(VLOOKUP($B202,'[9]SourceData (quarterly)'!$A$2:$Z$327,22, FALSE),0)</f>
        <v>504393</v>
      </c>
      <c r="X202" s="18">
        <f>IFERROR(VLOOKUP($B202,'[9]SourceData (quarterly)'!$A$2:$Z$327,23, FALSE),0)</f>
        <v>305497</v>
      </c>
      <c r="Y202" s="18">
        <f>IFERROR(VLOOKUP($B202,'[9]SourceData (quarterly)'!$A$2:$Z$327,24, FALSE),0)</f>
        <v>820789</v>
      </c>
      <c r="Z202" s="18">
        <f>IFERROR(VLOOKUP($B202,'[9]SourceData (quarterly)'!$A$2:$Z$327,25, FALSE),0)</f>
        <v>333444</v>
      </c>
      <c r="AA202" s="18">
        <f>IFERROR(VLOOKUP($B202,'[9]SourceData (quarterly)'!$A$2:$Z$327,26, FALSE),0)</f>
        <v>569745</v>
      </c>
      <c r="AB202" s="18">
        <f>IFERROR(VLOOKUP($B202,'[9]SourceData (quarterly)'!$A$2:$AZ$327,27, FALSE),0)</f>
        <v>359940</v>
      </c>
      <c r="AC202" s="18">
        <f>IFERROR(VLOOKUP($B202,'[9]SourceData (quarterly)'!$A$2:$AZ$327,28, FALSE),0)</f>
        <v>5042920</v>
      </c>
    </row>
    <row r="203" spans="2:29" x14ac:dyDescent="0.2">
      <c r="B203" s="41" t="s">
        <v>581</v>
      </c>
      <c r="C203" s="41" t="s">
        <v>582</v>
      </c>
      <c r="D203" s="18">
        <f>IFERROR(VLOOKUP($B203,'[9]SourceData (quarterly)'!$A$2:$Z$327,3, FALSE),0)</f>
        <v>26</v>
      </c>
      <c r="E203" s="18">
        <f>IFERROR(VLOOKUP($B203,'[9]SourceData (quarterly)'!$A$2:$Z$327,4, FALSE),0)</f>
        <v>40</v>
      </c>
      <c r="F203" s="18">
        <f>IFERROR(VLOOKUP($B203,'[9]SourceData (quarterly)'!$A$2:$Z$327,5, FALSE),0)</f>
        <v>65</v>
      </c>
      <c r="G203" s="18">
        <f>IFERROR(VLOOKUP($B203,'[9]SourceData (quarterly)'!$A$2:$Z$327,6, FALSE),0)</f>
        <v>36</v>
      </c>
      <c r="H203" s="18">
        <f>IFERROR(VLOOKUP($B203,'[9]SourceData (quarterly)'!$A$2:$Z$327,7, FALSE),0)</f>
        <v>58</v>
      </c>
      <c r="I203" s="18">
        <f>IFERROR(VLOOKUP($B203,'[9]SourceData (quarterly)'!$A$2:$Z$327,8, FALSE),0)</f>
        <v>37</v>
      </c>
      <c r="J203" s="18">
        <f>IFERROR(VLOOKUP($B203,'[9]SourceData (quarterly)'!$A$2:$Z$327,9, FALSE),0)</f>
        <v>66</v>
      </c>
      <c r="K203" s="18">
        <f>IFERROR(VLOOKUP($B203,'[9]SourceData (quarterly)'!$A$2:$Z$327,10, FALSE),0)</f>
        <v>42</v>
      </c>
      <c r="L203" s="18">
        <f>IFERROR(VLOOKUP($B203,'[9]SourceData (quarterly)'!$A$2:$Z$327,11, FALSE),0)</f>
        <v>67</v>
      </c>
      <c r="M203" s="18">
        <f>IFERROR(VLOOKUP($B203,'[9]SourceData (quarterly)'!$A$2:$Z$327,12, FALSE),0)</f>
        <v>45</v>
      </c>
      <c r="N203" s="18">
        <f>IFERROR(VLOOKUP($B203,'[9]SourceData (quarterly)'!$A$2:$Z$327,13, FALSE),0)</f>
        <v>65</v>
      </c>
      <c r="O203" s="18">
        <f>IFERROR(VLOOKUP($B203,'[9]SourceData (quarterly)'!$A$2:$Z$327,14, FALSE),0)</f>
        <v>46</v>
      </c>
      <c r="P203" s="18">
        <f>IFERROR(VLOOKUP($B203,'[9]SourceData (quarterly)'!$A$2:$Z$327,15, FALSE),0)</f>
        <v>593</v>
      </c>
      <c r="Q203" s="18">
        <f>IFERROR(VLOOKUP($B203,'[9]SourceData (quarterly)'!$A$2:$Z$327,16, FALSE),0)</f>
        <v>818060</v>
      </c>
      <c r="R203" s="18">
        <f>IFERROR(VLOOKUP($B203,'[9]SourceData (quarterly)'!$A$2:$Z$327,17, FALSE),0)</f>
        <v>1319938</v>
      </c>
      <c r="S203" s="18">
        <f>IFERROR(VLOOKUP($B203,'[9]SourceData (quarterly)'!$A$2:$Z$327,18, FALSE),0)</f>
        <v>2047338</v>
      </c>
      <c r="T203" s="18">
        <f>IFERROR(VLOOKUP($B203,'[9]SourceData (quarterly)'!$A$2:$Z$327,19, FALSE),0)</f>
        <v>1231656</v>
      </c>
      <c r="U203" s="18">
        <f>IFERROR(VLOOKUP($B203,'[9]SourceData (quarterly)'!$A$2:$Z$327,20, FALSE),0)</f>
        <v>1946051</v>
      </c>
      <c r="V203" s="18">
        <f>IFERROR(VLOOKUP($B203,'[9]SourceData (quarterly)'!$A$2:$Z$327,21, FALSE),0)</f>
        <v>1283852</v>
      </c>
      <c r="W203" s="18">
        <f>IFERROR(VLOOKUP($B203,'[9]SourceData (quarterly)'!$A$2:$Z$327,22, FALSE),0)</f>
        <v>2411806</v>
      </c>
      <c r="X203" s="18">
        <f>IFERROR(VLOOKUP($B203,'[9]SourceData (quarterly)'!$A$2:$Z$327,23, FALSE),0)</f>
        <v>1556540</v>
      </c>
      <c r="Y203" s="18">
        <f>IFERROR(VLOOKUP($B203,'[9]SourceData (quarterly)'!$A$2:$Z$327,24, FALSE),0)</f>
        <v>2571581</v>
      </c>
      <c r="Z203" s="18">
        <f>IFERROR(VLOOKUP($B203,'[9]SourceData (quarterly)'!$A$2:$Z$327,25, FALSE),0)</f>
        <v>1780368</v>
      </c>
      <c r="AA203" s="18">
        <f>IFERROR(VLOOKUP($B203,'[9]SourceData (quarterly)'!$A$2:$Z$327,26, FALSE),0)</f>
        <v>2475777</v>
      </c>
      <c r="AB203" s="18">
        <f>IFERROR(VLOOKUP($B203,'[9]SourceData (quarterly)'!$A$2:$AZ$327,27, FALSE),0)</f>
        <v>2019337</v>
      </c>
      <c r="AC203" s="18">
        <f>IFERROR(VLOOKUP($B203,'[9]SourceData (quarterly)'!$A$2:$AZ$327,28, FALSE),0)</f>
        <v>21462304</v>
      </c>
    </row>
    <row r="204" spans="2:29" x14ac:dyDescent="0.2">
      <c r="B204" s="41" t="s">
        <v>583</v>
      </c>
      <c r="C204" s="41" t="s">
        <v>584</v>
      </c>
      <c r="D204" s="18">
        <f>IFERROR(VLOOKUP($B204,'[9]SourceData (quarterly)'!$A$2:$Z$327,3, FALSE),0)</f>
        <v>3</v>
      </c>
      <c r="E204" s="18">
        <f>IFERROR(VLOOKUP($B204,'[9]SourceData (quarterly)'!$A$2:$Z$327,4, FALSE),0)</f>
        <v>6</v>
      </c>
      <c r="F204" s="18">
        <f>IFERROR(VLOOKUP($B204,'[9]SourceData (quarterly)'!$A$2:$Z$327,5, FALSE),0)</f>
        <v>18</v>
      </c>
      <c r="G204" s="18">
        <f>IFERROR(VLOOKUP($B204,'[9]SourceData (quarterly)'!$A$2:$Z$327,6, FALSE),0)</f>
        <v>9</v>
      </c>
      <c r="H204" s="18">
        <f>IFERROR(VLOOKUP($B204,'[9]SourceData (quarterly)'!$A$2:$Z$327,7, FALSE),0)</f>
        <v>46</v>
      </c>
      <c r="I204" s="18">
        <f>IFERROR(VLOOKUP($B204,'[9]SourceData (quarterly)'!$A$2:$Z$327,8, FALSE),0)</f>
        <v>21</v>
      </c>
      <c r="J204" s="18">
        <f>IFERROR(VLOOKUP($B204,'[9]SourceData (quarterly)'!$A$2:$Z$327,9, FALSE),0)</f>
        <v>39</v>
      </c>
      <c r="K204" s="18">
        <f>IFERROR(VLOOKUP($B204,'[9]SourceData (quarterly)'!$A$2:$Z$327,10, FALSE),0)</f>
        <v>29</v>
      </c>
      <c r="L204" s="18">
        <f>IFERROR(VLOOKUP($B204,'[9]SourceData (quarterly)'!$A$2:$Z$327,11, FALSE),0)</f>
        <v>36</v>
      </c>
      <c r="M204" s="18">
        <f>IFERROR(VLOOKUP($B204,'[9]SourceData (quarterly)'!$A$2:$Z$327,12, FALSE),0)</f>
        <v>14</v>
      </c>
      <c r="N204" s="18">
        <f>IFERROR(VLOOKUP($B204,'[9]SourceData (quarterly)'!$A$2:$Z$327,13, FALSE),0)</f>
        <v>19</v>
      </c>
      <c r="O204" s="18">
        <f>IFERROR(VLOOKUP($B204,'[9]SourceData (quarterly)'!$A$2:$Z$327,14, FALSE),0)</f>
        <v>11</v>
      </c>
      <c r="P204" s="18">
        <f>IFERROR(VLOOKUP($B204,'[9]SourceData (quarterly)'!$A$2:$Z$327,15, FALSE),0)</f>
        <v>251</v>
      </c>
      <c r="Q204" s="18">
        <f>IFERROR(VLOOKUP($B204,'[9]SourceData (quarterly)'!$A$2:$Z$327,16, FALSE),0)</f>
        <v>123800</v>
      </c>
      <c r="R204" s="18">
        <f>IFERROR(VLOOKUP($B204,'[9]SourceData (quarterly)'!$A$2:$Z$327,17, FALSE),0)</f>
        <v>218929</v>
      </c>
      <c r="S204" s="18">
        <f>IFERROR(VLOOKUP($B204,'[9]SourceData (quarterly)'!$A$2:$Z$327,18, FALSE),0)</f>
        <v>816799</v>
      </c>
      <c r="T204" s="18">
        <f>IFERROR(VLOOKUP($B204,'[9]SourceData (quarterly)'!$A$2:$Z$327,19, FALSE),0)</f>
        <v>415283</v>
      </c>
      <c r="U204" s="18">
        <f>IFERROR(VLOOKUP($B204,'[9]SourceData (quarterly)'!$A$2:$Z$327,20, FALSE),0)</f>
        <v>1855238</v>
      </c>
      <c r="V204" s="18">
        <f>IFERROR(VLOOKUP($B204,'[9]SourceData (quarterly)'!$A$2:$Z$327,21, FALSE),0)</f>
        <v>993165</v>
      </c>
      <c r="W204" s="18">
        <f>IFERROR(VLOOKUP($B204,'[9]SourceData (quarterly)'!$A$2:$Z$327,22, FALSE),0)</f>
        <v>1562712</v>
      </c>
      <c r="X204" s="18">
        <f>IFERROR(VLOOKUP($B204,'[9]SourceData (quarterly)'!$A$2:$Z$327,23, FALSE),0)</f>
        <v>1300638</v>
      </c>
      <c r="Y204" s="18">
        <f>IFERROR(VLOOKUP($B204,'[9]SourceData (quarterly)'!$A$2:$Z$327,24, FALSE),0)</f>
        <v>1672755</v>
      </c>
      <c r="Z204" s="18">
        <f>IFERROR(VLOOKUP($B204,'[9]SourceData (quarterly)'!$A$2:$Z$327,25, FALSE),0)</f>
        <v>663183</v>
      </c>
      <c r="AA204" s="18">
        <f>IFERROR(VLOOKUP($B204,'[9]SourceData (quarterly)'!$A$2:$Z$327,26, FALSE),0)</f>
        <v>1047770</v>
      </c>
      <c r="AB204" s="18">
        <f>IFERROR(VLOOKUP($B204,'[9]SourceData (quarterly)'!$A$2:$AZ$327,27, FALSE),0)</f>
        <v>649789</v>
      </c>
      <c r="AC204" s="18">
        <f>IFERROR(VLOOKUP($B204,'[9]SourceData (quarterly)'!$A$2:$AZ$327,28, FALSE),0)</f>
        <v>11320061</v>
      </c>
    </row>
    <row r="205" spans="2:29" x14ac:dyDescent="0.2">
      <c r="B205" s="41" t="s">
        <v>585</v>
      </c>
      <c r="C205" s="41" t="s">
        <v>586</v>
      </c>
      <c r="D205" s="18">
        <f>IFERROR(VLOOKUP($B205,'[9]SourceData (quarterly)'!$A$2:$Z$327,3, FALSE),0)</f>
        <v>6</v>
      </c>
      <c r="E205" s="18">
        <f>IFERROR(VLOOKUP($B205,'[9]SourceData (quarterly)'!$A$2:$Z$327,4, FALSE),0)</f>
        <v>20</v>
      </c>
      <c r="F205" s="18">
        <f>IFERROR(VLOOKUP($B205,'[9]SourceData (quarterly)'!$A$2:$Z$327,5, FALSE),0)</f>
        <v>33</v>
      </c>
      <c r="G205" s="18">
        <f>IFERROR(VLOOKUP($B205,'[9]SourceData (quarterly)'!$A$2:$Z$327,6, FALSE),0)</f>
        <v>31</v>
      </c>
      <c r="H205" s="18">
        <f>IFERROR(VLOOKUP($B205,'[9]SourceData (quarterly)'!$A$2:$Z$327,7, FALSE),0)</f>
        <v>62</v>
      </c>
      <c r="I205" s="18">
        <f>IFERROR(VLOOKUP($B205,'[9]SourceData (quarterly)'!$A$2:$Z$327,8, FALSE),0)</f>
        <v>19</v>
      </c>
      <c r="J205" s="18">
        <f>IFERROR(VLOOKUP($B205,'[9]SourceData (quarterly)'!$A$2:$Z$327,9, FALSE),0)</f>
        <v>46</v>
      </c>
      <c r="K205" s="18">
        <f>IFERROR(VLOOKUP($B205,'[9]SourceData (quarterly)'!$A$2:$Z$327,10, FALSE),0)</f>
        <v>10</v>
      </c>
      <c r="L205" s="18">
        <f>IFERROR(VLOOKUP($B205,'[9]SourceData (quarterly)'!$A$2:$Z$327,11, FALSE),0)</f>
        <v>42</v>
      </c>
      <c r="M205" s="18">
        <f>IFERROR(VLOOKUP($B205,'[9]SourceData (quarterly)'!$A$2:$Z$327,12, FALSE),0)</f>
        <v>30</v>
      </c>
      <c r="N205" s="18">
        <f>IFERROR(VLOOKUP($B205,'[9]SourceData (quarterly)'!$A$2:$Z$327,13, FALSE),0)</f>
        <v>39</v>
      </c>
      <c r="O205" s="18">
        <f>IFERROR(VLOOKUP($B205,'[9]SourceData (quarterly)'!$A$2:$Z$327,14, FALSE),0)</f>
        <v>20</v>
      </c>
      <c r="P205" s="18">
        <f>IFERROR(VLOOKUP($B205,'[9]SourceData (quarterly)'!$A$2:$Z$327,15, FALSE),0)</f>
        <v>358</v>
      </c>
      <c r="Q205" s="18">
        <f>IFERROR(VLOOKUP($B205,'[9]SourceData (quarterly)'!$A$2:$Z$327,16, FALSE),0)</f>
        <v>275196</v>
      </c>
      <c r="R205" s="18">
        <f>IFERROR(VLOOKUP($B205,'[9]SourceData (quarterly)'!$A$2:$Z$327,17, FALSE),0)</f>
        <v>812777</v>
      </c>
      <c r="S205" s="18">
        <f>IFERROR(VLOOKUP($B205,'[9]SourceData (quarterly)'!$A$2:$Z$327,18, FALSE),0)</f>
        <v>1382593</v>
      </c>
      <c r="T205" s="18">
        <f>IFERROR(VLOOKUP($B205,'[9]SourceData (quarterly)'!$A$2:$Z$327,19, FALSE),0)</f>
        <v>1448385</v>
      </c>
      <c r="U205" s="18">
        <f>IFERROR(VLOOKUP($B205,'[9]SourceData (quarterly)'!$A$2:$Z$327,20, FALSE),0)</f>
        <v>2844448</v>
      </c>
      <c r="V205" s="18">
        <f>IFERROR(VLOOKUP($B205,'[9]SourceData (quarterly)'!$A$2:$Z$327,21, FALSE),0)</f>
        <v>913205</v>
      </c>
      <c r="W205" s="18">
        <f>IFERROR(VLOOKUP($B205,'[9]SourceData (quarterly)'!$A$2:$Z$327,22, FALSE),0)</f>
        <v>2306911</v>
      </c>
      <c r="X205" s="18">
        <f>IFERROR(VLOOKUP($B205,'[9]SourceData (quarterly)'!$A$2:$Z$327,23, FALSE),0)</f>
        <v>589190</v>
      </c>
      <c r="Y205" s="18">
        <f>IFERROR(VLOOKUP($B205,'[9]SourceData (quarterly)'!$A$2:$Z$327,24, FALSE),0)</f>
        <v>2277997</v>
      </c>
      <c r="Z205" s="18">
        <f>IFERROR(VLOOKUP($B205,'[9]SourceData (quarterly)'!$A$2:$Z$327,25, FALSE),0)</f>
        <v>1461487</v>
      </c>
      <c r="AA205" s="18">
        <f>IFERROR(VLOOKUP($B205,'[9]SourceData (quarterly)'!$A$2:$Z$327,26, FALSE),0)</f>
        <v>1812829</v>
      </c>
      <c r="AB205" s="18">
        <f>IFERROR(VLOOKUP($B205,'[9]SourceData (quarterly)'!$A$2:$AZ$327,27, FALSE),0)</f>
        <v>1016985</v>
      </c>
      <c r="AC205" s="18">
        <f>IFERROR(VLOOKUP($B205,'[9]SourceData (quarterly)'!$A$2:$AZ$327,28, FALSE),0)</f>
        <v>17142003</v>
      </c>
    </row>
    <row r="206" spans="2:29" x14ac:dyDescent="0.2">
      <c r="B206" s="41" t="s">
        <v>443</v>
      </c>
      <c r="C206" s="41" t="s">
        <v>444</v>
      </c>
      <c r="D206" s="18">
        <f>IFERROR(VLOOKUP($B206,'[9]SourceData (quarterly)'!$A$2:$Z$327,3, FALSE),0)</f>
        <v>4</v>
      </c>
      <c r="E206" s="18">
        <f>IFERROR(VLOOKUP($B206,'[9]SourceData (quarterly)'!$A$2:$Z$327,4, FALSE),0)</f>
        <v>2</v>
      </c>
      <c r="F206" s="18">
        <f>IFERROR(VLOOKUP($B206,'[9]SourceData (quarterly)'!$A$2:$Z$327,5, FALSE),0)</f>
        <v>48</v>
      </c>
      <c r="G206" s="18">
        <f>IFERROR(VLOOKUP($B206,'[9]SourceData (quarterly)'!$A$2:$Z$327,6, FALSE),0)</f>
        <v>31</v>
      </c>
      <c r="H206" s="18">
        <f>IFERROR(VLOOKUP($B206,'[9]SourceData (quarterly)'!$A$2:$Z$327,7, FALSE),0)</f>
        <v>45</v>
      </c>
      <c r="I206" s="18">
        <f>IFERROR(VLOOKUP($B206,'[9]SourceData (quarterly)'!$A$2:$Z$327,8, FALSE),0)</f>
        <v>31</v>
      </c>
      <c r="J206" s="18">
        <f>IFERROR(VLOOKUP($B206,'[9]SourceData (quarterly)'!$A$2:$Z$327,9, FALSE),0)</f>
        <v>28</v>
      </c>
      <c r="K206" s="18">
        <f>IFERROR(VLOOKUP($B206,'[9]SourceData (quarterly)'!$A$2:$Z$327,10, FALSE),0)</f>
        <v>10</v>
      </c>
      <c r="L206" s="18">
        <f>IFERROR(VLOOKUP($B206,'[9]SourceData (quarterly)'!$A$2:$Z$327,11, FALSE),0)</f>
        <v>35</v>
      </c>
      <c r="M206" s="18">
        <f>IFERROR(VLOOKUP($B206,'[9]SourceData (quarterly)'!$A$2:$Z$327,12, FALSE),0)</f>
        <v>11</v>
      </c>
      <c r="N206" s="18">
        <f>IFERROR(VLOOKUP($B206,'[9]SourceData (quarterly)'!$A$2:$Z$327,13, FALSE),0)</f>
        <v>36</v>
      </c>
      <c r="O206" s="18">
        <f>IFERROR(VLOOKUP($B206,'[9]SourceData (quarterly)'!$A$2:$Z$327,14, FALSE),0)</f>
        <v>10</v>
      </c>
      <c r="P206" s="18">
        <f>IFERROR(VLOOKUP($B206,'[9]SourceData (quarterly)'!$A$2:$Z$327,15, FALSE),0)</f>
        <v>291</v>
      </c>
      <c r="Q206" s="18">
        <f>IFERROR(VLOOKUP($B206,'[9]SourceData (quarterly)'!$A$2:$Z$327,16, FALSE),0)</f>
        <v>252000</v>
      </c>
      <c r="R206" s="18">
        <f>IFERROR(VLOOKUP($B206,'[9]SourceData (quarterly)'!$A$2:$Z$327,17, FALSE),0)</f>
        <v>87000</v>
      </c>
      <c r="S206" s="18">
        <f>IFERROR(VLOOKUP($B206,'[9]SourceData (quarterly)'!$A$2:$Z$327,18, FALSE),0)</f>
        <v>2398197</v>
      </c>
      <c r="T206" s="18">
        <f>IFERROR(VLOOKUP($B206,'[9]SourceData (quarterly)'!$A$2:$Z$327,19, FALSE),0)</f>
        <v>1556939</v>
      </c>
      <c r="U206" s="18">
        <f>IFERROR(VLOOKUP($B206,'[9]SourceData (quarterly)'!$A$2:$Z$327,20, FALSE),0)</f>
        <v>2371050</v>
      </c>
      <c r="V206" s="18">
        <f>IFERROR(VLOOKUP($B206,'[9]SourceData (quarterly)'!$A$2:$Z$327,21, FALSE),0)</f>
        <v>1912350</v>
      </c>
      <c r="W206" s="18">
        <f>IFERROR(VLOOKUP($B206,'[9]SourceData (quarterly)'!$A$2:$Z$327,22, FALSE),0)</f>
        <v>1718738</v>
      </c>
      <c r="X206" s="18">
        <f>IFERROR(VLOOKUP($B206,'[9]SourceData (quarterly)'!$A$2:$Z$327,23, FALSE),0)</f>
        <v>689100</v>
      </c>
      <c r="Y206" s="18">
        <f>IFERROR(VLOOKUP($B206,'[9]SourceData (quarterly)'!$A$2:$Z$327,24, FALSE),0)</f>
        <v>1580100</v>
      </c>
      <c r="Z206" s="18">
        <f>IFERROR(VLOOKUP($B206,'[9]SourceData (quarterly)'!$A$2:$Z$327,25, FALSE),0)</f>
        <v>509135</v>
      </c>
      <c r="AA206" s="18">
        <f>IFERROR(VLOOKUP($B206,'[9]SourceData (quarterly)'!$A$2:$Z$327,26, FALSE),0)</f>
        <v>1903098</v>
      </c>
      <c r="AB206" s="18">
        <f>IFERROR(VLOOKUP($B206,'[9]SourceData (quarterly)'!$A$2:$AZ$327,27, FALSE),0)</f>
        <v>543757</v>
      </c>
      <c r="AC206" s="18">
        <f>IFERROR(VLOOKUP($B206,'[9]SourceData (quarterly)'!$A$2:$AZ$327,28, FALSE),0)</f>
        <v>15521464</v>
      </c>
    </row>
    <row r="207" spans="2:29" x14ac:dyDescent="0.2">
      <c r="B207" s="41" t="s">
        <v>445</v>
      </c>
      <c r="C207" s="41" t="s">
        <v>446</v>
      </c>
      <c r="D207" s="18">
        <f>IFERROR(VLOOKUP($B207,'[9]SourceData (quarterly)'!$A$2:$Z$327,3, FALSE),0)</f>
        <v>10</v>
      </c>
      <c r="E207" s="18">
        <f>IFERROR(VLOOKUP($B207,'[9]SourceData (quarterly)'!$A$2:$Z$327,4, FALSE),0)</f>
        <v>6</v>
      </c>
      <c r="F207" s="18">
        <f>IFERROR(VLOOKUP($B207,'[9]SourceData (quarterly)'!$A$2:$Z$327,5, FALSE),0)</f>
        <v>31</v>
      </c>
      <c r="G207" s="18">
        <f>IFERROR(VLOOKUP($B207,'[9]SourceData (quarterly)'!$A$2:$Z$327,6, FALSE),0)</f>
        <v>5</v>
      </c>
      <c r="H207" s="18">
        <f>IFERROR(VLOOKUP($B207,'[9]SourceData (quarterly)'!$A$2:$Z$327,7, FALSE),0)</f>
        <v>30</v>
      </c>
      <c r="I207" s="18">
        <f>IFERROR(VLOOKUP($B207,'[9]SourceData (quarterly)'!$A$2:$Z$327,8, FALSE),0)</f>
        <v>21</v>
      </c>
      <c r="J207" s="18">
        <f>IFERROR(VLOOKUP($B207,'[9]SourceData (quarterly)'!$A$2:$Z$327,9, FALSE),0)</f>
        <v>37</v>
      </c>
      <c r="K207" s="18">
        <f>IFERROR(VLOOKUP($B207,'[9]SourceData (quarterly)'!$A$2:$Z$327,10, FALSE),0)</f>
        <v>20</v>
      </c>
      <c r="L207" s="18">
        <f>IFERROR(VLOOKUP($B207,'[9]SourceData (quarterly)'!$A$2:$Z$327,11, FALSE),0)</f>
        <v>41</v>
      </c>
      <c r="M207" s="18">
        <f>IFERROR(VLOOKUP($B207,'[9]SourceData (quarterly)'!$A$2:$Z$327,12, FALSE),0)</f>
        <v>16</v>
      </c>
      <c r="N207" s="18">
        <f>IFERROR(VLOOKUP($B207,'[9]SourceData (quarterly)'!$A$2:$Z$327,13, FALSE),0)</f>
        <v>26</v>
      </c>
      <c r="O207" s="18">
        <f>IFERROR(VLOOKUP($B207,'[9]SourceData (quarterly)'!$A$2:$Z$327,14, FALSE),0)</f>
        <v>15</v>
      </c>
      <c r="P207" s="18">
        <f>IFERROR(VLOOKUP($B207,'[9]SourceData (quarterly)'!$A$2:$Z$327,15, FALSE),0)</f>
        <v>258</v>
      </c>
      <c r="Q207" s="18">
        <f>IFERROR(VLOOKUP($B207,'[9]SourceData (quarterly)'!$A$2:$Z$327,16, FALSE),0)</f>
        <v>522952</v>
      </c>
      <c r="R207" s="18">
        <f>IFERROR(VLOOKUP($B207,'[9]SourceData (quarterly)'!$A$2:$Z$327,17, FALSE),0)</f>
        <v>447650</v>
      </c>
      <c r="S207" s="18">
        <f>IFERROR(VLOOKUP($B207,'[9]SourceData (quarterly)'!$A$2:$Z$327,18, FALSE),0)</f>
        <v>1695729</v>
      </c>
      <c r="T207" s="18">
        <f>IFERROR(VLOOKUP($B207,'[9]SourceData (quarterly)'!$A$2:$Z$327,19, FALSE),0)</f>
        <v>332380</v>
      </c>
      <c r="U207" s="18">
        <f>IFERROR(VLOOKUP($B207,'[9]SourceData (quarterly)'!$A$2:$Z$327,20, FALSE),0)</f>
        <v>1715030</v>
      </c>
      <c r="V207" s="18">
        <f>IFERROR(VLOOKUP($B207,'[9]SourceData (quarterly)'!$A$2:$Z$327,21, FALSE),0)</f>
        <v>1266441</v>
      </c>
      <c r="W207" s="18">
        <f>IFERROR(VLOOKUP($B207,'[9]SourceData (quarterly)'!$A$2:$Z$327,22, FALSE),0)</f>
        <v>2365433</v>
      </c>
      <c r="X207" s="18">
        <f>IFERROR(VLOOKUP($B207,'[9]SourceData (quarterly)'!$A$2:$Z$327,23, FALSE),0)</f>
        <v>1173991</v>
      </c>
      <c r="Y207" s="18">
        <f>IFERROR(VLOOKUP($B207,'[9]SourceData (quarterly)'!$A$2:$Z$327,24, FALSE),0)</f>
        <v>2631368</v>
      </c>
      <c r="Z207" s="18">
        <f>IFERROR(VLOOKUP($B207,'[9]SourceData (quarterly)'!$A$2:$Z$327,25, FALSE),0)</f>
        <v>1191296</v>
      </c>
      <c r="AA207" s="18">
        <f>IFERROR(VLOOKUP($B207,'[9]SourceData (quarterly)'!$A$2:$Z$327,26, FALSE),0)</f>
        <v>1959863</v>
      </c>
      <c r="AB207" s="18">
        <f>IFERROR(VLOOKUP($B207,'[9]SourceData (quarterly)'!$A$2:$AZ$327,27, FALSE),0)</f>
        <v>1129637</v>
      </c>
      <c r="AC207" s="18">
        <f>IFERROR(VLOOKUP($B207,'[9]SourceData (quarterly)'!$A$2:$AZ$327,28, FALSE),0)</f>
        <v>16431770</v>
      </c>
    </row>
    <row r="208" spans="2:29" x14ac:dyDescent="0.2">
      <c r="B208" s="41" t="s">
        <v>447</v>
      </c>
      <c r="C208" s="41" t="s">
        <v>448</v>
      </c>
      <c r="D208" s="18">
        <f>IFERROR(VLOOKUP($B208,'[9]SourceData (quarterly)'!$A$2:$Z$327,3, FALSE),0)</f>
        <v>8</v>
      </c>
      <c r="E208" s="18">
        <f>IFERROR(VLOOKUP($B208,'[9]SourceData (quarterly)'!$A$2:$Z$327,4, FALSE),0)</f>
        <v>17</v>
      </c>
      <c r="F208" s="18">
        <f>IFERROR(VLOOKUP($B208,'[9]SourceData (quarterly)'!$A$2:$Z$327,5, FALSE),0)</f>
        <v>38</v>
      </c>
      <c r="G208" s="18">
        <f>IFERROR(VLOOKUP($B208,'[9]SourceData (quarterly)'!$A$2:$Z$327,6, FALSE),0)</f>
        <v>22</v>
      </c>
      <c r="H208" s="18">
        <f>IFERROR(VLOOKUP($B208,'[9]SourceData (quarterly)'!$A$2:$Z$327,7, FALSE),0)</f>
        <v>25</v>
      </c>
      <c r="I208" s="18">
        <f>IFERROR(VLOOKUP($B208,'[9]SourceData (quarterly)'!$A$2:$Z$327,8, FALSE),0)</f>
        <v>35</v>
      </c>
      <c r="J208" s="18">
        <f>IFERROR(VLOOKUP($B208,'[9]SourceData (quarterly)'!$A$2:$Z$327,9, FALSE),0)</f>
        <v>10</v>
      </c>
      <c r="K208" s="18">
        <f>IFERROR(VLOOKUP($B208,'[9]SourceData (quarterly)'!$A$2:$Z$327,10, FALSE),0)</f>
        <v>8</v>
      </c>
      <c r="L208" s="18">
        <f>IFERROR(VLOOKUP($B208,'[9]SourceData (quarterly)'!$A$2:$Z$327,11, FALSE),0)</f>
        <v>15</v>
      </c>
      <c r="M208" s="18">
        <f>IFERROR(VLOOKUP($B208,'[9]SourceData (quarterly)'!$A$2:$Z$327,12, FALSE),0)</f>
        <v>23</v>
      </c>
      <c r="N208" s="18">
        <f>IFERROR(VLOOKUP($B208,'[9]SourceData (quarterly)'!$A$2:$Z$327,13, FALSE),0)</f>
        <v>10</v>
      </c>
      <c r="O208" s="18">
        <f>IFERROR(VLOOKUP($B208,'[9]SourceData (quarterly)'!$A$2:$Z$327,14, FALSE),0)</f>
        <v>10</v>
      </c>
      <c r="P208" s="18">
        <f>IFERROR(VLOOKUP($B208,'[9]SourceData (quarterly)'!$A$2:$Z$327,15, FALSE),0)</f>
        <v>221</v>
      </c>
      <c r="Q208" s="18">
        <f>IFERROR(VLOOKUP($B208,'[9]SourceData (quarterly)'!$A$2:$Z$327,16, FALSE),0)</f>
        <v>407570</v>
      </c>
      <c r="R208" s="18">
        <f>IFERROR(VLOOKUP($B208,'[9]SourceData (quarterly)'!$A$2:$Z$327,17, FALSE),0)</f>
        <v>913387</v>
      </c>
      <c r="S208" s="18">
        <f>IFERROR(VLOOKUP($B208,'[9]SourceData (quarterly)'!$A$2:$Z$327,18, FALSE),0)</f>
        <v>2029498</v>
      </c>
      <c r="T208" s="18">
        <f>IFERROR(VLOOKUP($B208,'[9]SourceData (quarterly)'!$A$2:$Z$327,19, FALSE),0)</f>
        <v>1119426</v>
      </c>
      <c r="U208" s="18">
        <f>IFERROR(VLOOKUP($B208,'[9]SourceData (quarterly)'!$A$2:$Z$327,20, FALSE),0)</f>
        <v>1345406</v>
      </c>
      <c r="V208" s="18">
        <f>IFERROR(VLOOKUP($B208,'[9]SourceData (quarterly)'!$A$2:$Z$327,21, FALSE),0)</f>
        <v>1506545</v>
      </c>
      <c r="W208" s="18">
        <f>IFERROR(VLOOKUP($B208,'[9]SourceData (quarterly)'!$A$2:$Z$327,22, FALSE),0)</f>
        <v>569399</v>
      </c>
      <c r="X208" s="18">
        <f>IFERROR(VLOOKUP($B208,'[9]SourceData (quarterly)'!$A$2:$Z$327,23, FALSE),0)</f>
        <v>519392</v>
      </c>
      <c r="Y208" s="18">
        <f>IFERROR(VLOOKUP($B208,'[9]SourceData (quarterly)'!$A$2:$Z$327,24, FALSE),0)</f>
        <v>835646</v>
      </c>
      <c r="Z208" s="18">
        <f>IFERROR(VLOOKUP($B208,'[9]SourceData (quarterly)'!$A$2:$Z$327,25, FALSE),0)</f>
        <v>1282353</v>
      </c>
      <c r="AA208" s="18">
        <f>IFERROR(VLOOKUP($B208,'[9]SourceData (quarterly)'!$A$2:$Z$327,26, FALSE),0)</f>
        <v>601615</v>
      </c>
      <c r="AB208" s="18">
        <f>IFERROR(VLOOKUP($B208,'[9]SourceData (quarterly)'!$A$2:$AZ$327,27, FALSE),0)</f>
        <v>731989</v>
      </c>
      <c r="AC208" s="18">
        <f>IFERROR(VLOOKUP($B208,'[9]SourceData (quarterly)'!$A$2:$AZ$327,28, FALSE),0)</f>
        <v>11862226</v>
      </c>
    </row>
    <row r="209" spans="2:29" x14ac:dyDescent="0.2">
      <c r="B209" s="41" t="s">
        <v>449</v>
      </c>
      <c r="C209" s="41" t="s">
        <v>450</v>
      </c>
      <c r="D209" s="18">
        <f>IFERROR(VLOOKUP($B209,'[9]SourceData (quarterly)'!$A$2:$Z$327,3, FALSE),0)</f>
        <v>11</v>
      </c>
      <c r="E209" s="18">
        <f>IFERROR(VLOOKUP($B209,'[9]SourceData (quarterly)'!$A$2:$Z$327,4, FALSE),0)</f>
        <v>10</v>
      </c>
      <c r="F209" s="18">
        <f>IFERROR(VLOOKUP($B209,'[9]SourceData (quarterly)'!$A$2:$Z$327,5, FALSE),0)</f>
        <v>7</v>
      </c>
      <c r="G209" s="18">
        <f>IFERROR(VLOOKUP($B209,'[9]SourceData (quarterly)'!$A$2:$Z$327,6, FALSE),0)</f>
        <v>5</v>
      </c>
      <c r="H209" s="18">
        <f>IFERROR(VLOOKUP($B209,'[9]SourceData (quarterly)'!$A$2:$Z$327,7, FALSE),0)</f>
        <v>11</v>
      </c>
      <c r="I209" s="18">
        <f>IFERROR(VLOOKUP($B209,'[9]SourceData (quarterly)'!$A$2:$Z$327,8, FALSE),0)</f>
        <v>16</v>
      </c>
      <c r="J209" s="18">
        <f>IFERROR(VLOOKUP($B209,'[9]SourceData (quarterly)'!$A$2:$Z$327,9, FALSE),0)</f>
        <v>19</v>
      </c>
      <c r="K209" s="18">
        <f>IFERROR(VLOOKUP($B209,'[9]SourceData (quarterly)'!$A$2:$Z$327,10, FALSE),0)</f>
        <v>8</v>
      </c>
      <c r="L209" s="18">
        <f>IFERROR(VLOOKUP($B209,'[9]SourceData (quarterly)'!$A$2:$Z$327,11, FALSE),0)</f>
        <v>15</v>
      </c>
      <c r="M209" s="18">
        <f>IFERROR(VLOOKUP($B209,'[9]SourceData (quarterly)'!$A$2:$Z$327,12, FALSE),0)</f>
        <v>10</v>
      </c>
      <c r="N209" s="18">
        <f>IFERROR(VLOOKUP($B209,'[9]SourceData (quarterly)'!$A$2:$Z$327,13, FALSE),0)</f>
        <v>29</v>
      </c>
      <c r="O209" s="18">
        <f>IFERROR(VLOOKUP($B209,'[9]SourceData (quarterly)'!$A$2:$Z$327,14, FALSE),0)</f>
        <v>9</v>
      </c>
      <c r="P209" s="18">
        <f>IFERROR(VLOOKUP($B209,'[9]SourceData (quarterly)'!$A$2:$Z$327,15, FALSE),0)</f>
        <v>150</v>
      </c>
      <c r="Q209" s="18">
        <f>IFERROR(VLOOKUP($B209,'[9]SourceData (quarterly)'!$A$2:$Z$327,16, FALSE),0)</f>
        <v>540580</v>
      </c>
      <c r="R209" s="18">
        <f>IFERROR(VLOOKUP($B209,'[9]SourceData (quarterly)'!$A$2:$Z$327,17, FALSE),0)</f>
        <v>551200</v>
      </c>
      <c r="S209" s="18">
        <f>IFERROR(VLOOKUP($B209,'[9]SourceData (quarterly)'!$A$2:$Z$327,18, FALSE),0)</f>
        <v>519390</v>
      </c>
      <c r="T209" s="18">
        <f>IFERROR(VLOOKUP($B209,'[9]SourceData (quarterly)'!$A$2:$Z$327,19, FALSE),0)</f>
        <v>145690</v>
      </c>
      <c r="U209" s="18">
        <f>IFERROR(VLOOKUP($B209,'[9]SourceData (quarterly)'!$A$2:$Z$327,20, FALSE),0)</f>
        <v>682960</v>
      </c>
      <c r="V209" s="18">
        <f>IFERROR(VLOOKUP($B209,'[9]SourceData (quarterly)'!$A$2:$Z$327,21, FALSE),0)</f>
        <v>868399</v>
      </c>
      <c r="W209" s="18">
        <f>IFERROR(VLOOKUP($B209,'[9]SourceData (quarterly)'!$A$2:$Z$327,22, FALSE),0)</f>
        <v>1157366</v>
      </c>
      <c r="X209" s="18">
        <f>IFERROR(VLOOKUP($B209,'[9]SourceData (quarterly)'!$A$2:$Z$327,23, FALSE),0)</f>
        <v>457110</v>
      </c>
      <c r="Y209" s="18">
        <f>IFERROR(VLOOKUP($B209,'[9]SourceData (quarterly)'!$A$2:$Z$327,24, FALSE),0)</f>
        <v>1016791</v>
      </c>
      <c r="Z209" s="18">
        <f>IFERROR(VLOOKUP($B209,'[9]SourceData (quarterly)'!$A$2:$Z$327,25, FALSE),0)</f>
        <v>518649</v>
      </c>
      <c r="AA209" s="18">
        <f>IFERROR(VLOOKUP($B209,'[9]SourceData (quarterly)'!$A$2:$Z$327,26, FALSE),0)</f>
        <v>1358840</v>
      </c>
      <c r="AB209" s="18">
        <f>IFERROR(VLOOKUP($B209,'[9]SourceData (quarterly)'!$A$2:$AZ$327,27, FALSE),0)</f>
        <v>495195</v>
      </c>
      <c r="AC209" s="18">
        <f>IFERROR(VLOOKUP($B209,'[9]SourceData (quarterly)'!$A$2:$AZ$327,28, FALSE),0)</f>
        <v>8312170</v>
      </c>
    </row>
    <row r="210" spans="2:29" x14ac:dyDescent="0.2">
      <c r="B210" s="41" t="s">
        <v>451</v>
      </c>
      <c r="C210" s="41" t="s">
        <v>452</v>
      </c>
      <c r="D210" s="18">
        <f>IFERROR(VLOOKUP($B210,'[9]SourceData (quarterly)'!$A$2:$Z$327,3, FALSE),0)</f>
        <v>0</v>
      </c>
      <c r="E210" s="18">
        <f>IFERROR(VLOOKUP($B210,'[9]SourceData (quarterly)'!$A$2:$Z$327,4, FALSE),0)</f>
        <v>2</v>
      </c>
      <c r="F210" s="18">
        <f>IFERROR(VLOOKUP($B210,'[9]SourceData (quarterly)'!$A$2:$Z$327,5, FALSE),0)</f>
        <v>8</v>
      </c>
      <c r="G210" s="18">
        <f>IFERROR(VLOOKUP($B210,'[9]SourceData (quarterly)'!$A$2:$Z$327,6, FALSE),0)</f>
        <v>9</v>
      </c>
      <c r="H210" s="18">
        <f>IFERROR(VLOOKUP($B210,'[9]SourceData (quarterly)'!$A$2:$Z$327,7, FALSE),0)</f>
        <v>7</v>
      </c>
      <c r="I210" s="18">
        <f>IFERROR(VLOOKUP($B210,'[9]SourceData (quarterly)'!$A$2:$Z$327,8, FALSE),0)</f>
        <v>12</v>
      </c>
      <c r="J210" s="18">
        <f>IFERROR(VLOOKUP($B210,'[9]SourceData (quarterly)'!$A$2:$Z$327,9, FALSE),0)</f>
        <v>22</v>
      </c>
      <c r="K210" s="18">
        <f>IFERROR(VLOOKUP($B210,'[9]SourceData (quarterly)'!$A$2:$Z$327,10, FALSE),0)</f>
        <v>4</v>
      </c>
      <c r="L210" s="18">
        <f>IFERROR(VLOOKUP($B210,'[9]SourceData (quarterly)'!$A$2:$Z$327,11, FALSE),0)</f>
        <v>25</v>
      </c>
      <c r="M210" s="18">
        <f>IFERROR(VLOOKUP($B210,'[9]SourceData (quarterly)'!$A$2:$Z$327,12, FALSE),0)</f>
        <v>4</v>
      </c>
      <c r="N210" s="18">
        <f>IFERROR(VLOOKUP($B210,'[9]SourceData (quarterly)'!$A$2:$Z$327,13, FALSE),0)</f>
        <v>27</v>
      </c>
      <c r="O210" s="18">
        <f>IFERROR(VLOOKUP($B210,'[9]SourceData (quarterly)'!$A$2:$Z$327,14, FALSE),0)</f>
        <v>10</v>
      </c>
      <c r="P210" s="18">
        <f>IFERROR(VLOOKUP($B210,'[9]SourceData (quarterly)'!$A$2:$Z$327,15, FALSE),0)</f>
        <v>130</v>
      </c>
      <c r="Q210" s="18">
        <f>IFERROR(VLOOKUP($B210,'[9]SourceData (quarterly)'!$A$2:$Z$327,16, FALSE),0)</f>
        <v>0</v>
      </c>
      <c r="R210" s="18">
        <f>IFERROR(VLOOKUP($B210,'[9]SourceData (quarterly)'!$A$2:$Z$327,17, FALSE),0)</f>
        <v>63000</v>
      </c>
      <c r="S210" s="18">
        <f>IFERROR(VLOOKUP($B210,'[9]SourceData (quarterly)'!$A$2:$Z$327,18, FALSE),0)</f>
        <v>298950</v>
      </c>
      <c r="T210" s="18">
        <f>IFERROR(VLOOKUP($B210,'[9]SourceData (quarterly)'!$A$2:$Z$327,19, FALSE),0)</f>
        <v>354200</v>
      </c>
      <c r="U210" s="18">
        <f>IFERROR(VLOOKUP($B210,'[9]SourceData (quarterly)'!$A$2:$Z$327,20, FALSE),0)</f>
        <v>234200</v>
      </c>
      <c r="V210" s="18">
        <f>IFERROR(VLOOKUP($B210,'[9]SourceData (quarterly)'!$A$2:$Z$327,21, FALSE),0)</f>
        <v>581360</v>
      </c>
      <c r="W210" s="18">
        <f>IFERROR(VLOOKUP($B210,'[9]SourceData (quarterly)'!$A$2:$Z$327,22, FALSE),0)</f>
        <v>873899</v>
      </c>
      <c r="X210" s="18">
        <f>IFERROR(VLOOKUP($B210,'[9]SourceData (quarterly)'!$A$2:$Z$327,23, FALSE),0)</f>
        <v>146800</v>
      </c>
      <c r="Y210" s="18">
        <f>IFERROR(VLOOKUP($B210,'[9]SourceData (quarterly)'!$A$2:$Z$327,24, FALSE),0)</f>
        <v>832800</v>
      </c>
      <c r="Z210" s="18">
        <f>IFERROR(VLOOKUP($B210,'[9]SourceData (quarterly)'!$A$2:$Z$327,25, FALSE),0)</f>
        <v>208000</v>
      </c>
      <c r="AA210" s="18">
        <f>IFERROR(VLOOKUP($B210,'[9]SourceData (quarterly)'!$A$2:$Z$327,26, FALSE),0)</f>
        <v>1226100</v>
      </c>
      <c r="AB210" s="18">
        <f>IFERROR(VLOOKUP($B210,'[9]SourceData (quarterly)'!$A$2:$AZ$327,27, FALSE),0)</f>
        <v>363700</v>
      </c>
      <c r="AC210" s="18">
        <f>IFERROR(VLOOKUP($B210,'[9]SourceData (quarterly)'!$A$2:$AZ$327,28, FALSE),0)</f>
        <v>5183009</v>
      </c>
    </row>
    <row r="211" spans="2:29" x14ac:dyDescent="0.2">
      <c r="B211" s="41" t="s">
        <v>453</v>
      </c>
      <c r="C211" s="41" t="s">
        <v>454</v>
      </c>
      <c r="D211" s="18">
        <f>IFERROR(VLOOKUP($B211,'[9]SourceData (quarterly)'!$A$2:$Z$327,3, FALSE),0)</f>
        <v>0</v>
      </c>
      <c r="E211" s="18">
        <f>IFERROR(VLOOKUP($B211,'[9]SourceData (quarterly)'!$A$2:$Z$327,4, FALSE),0)</f>
        <v>15</v>
      </c>
      <c r="F211" s="18">
        <f>IFERROR(VLOOKUP($B211,'[9]SourceData (quarterly)'!$A$2:$Z$327,5, FALSE),0)</f>
        <v>16</v>
      </c>
      <c r="G211" s="18">
        <f>IFERROR(VLOOKUP($B211,'[9]SourceData (quarterly)'!$A$2:$Z$327,6, FALSE),0)</f>
        <v>11</v>
      </c>
      <c r="H211" s="18">
        <f>IFERROR(VLOOKUP($B211,'[9]SourceData (quarterly)'!$A$2:$Z$327,7, FALSE),0)</f>
        <v>23</v>
      </c>
      <c r="I211" s="18">
        <f>IFERROR(VLOOKUP($B211,'[9]SourceData (quarterly)'!$A$2:$Z$327,8, FALSE),0)</f>
        <v>16</v>
      </c>
      <c r="J211" s="18">
        <f>IFERROR(VLOOKUP($B211,'[9]SourceData (quarterly)'!$A$2:$Z$327,9, FALSE),0)</f>
        <v>17</v>
      </c>
      <c r="K211" s="18">
        <f>IFERROR(VLOOKUP($B211,'[9]SourceData (quarterly)'!$A$2:$Z$327,10, FALSE),0)</f>
        <v>8</v>
      </c>
      <c r="L211" s="18">
        <f>IFERROR(VLOOKUP($B211,'[9]SourceData (quarterly)'!$A$2:$Z$327,11, FALSE),0)</f>
        <v>23</v>
      </c>
      <c r="M211" s="18">
        <f>IFERROR(VLOOKUP($B211,'[9]SourceData (quarterly)'!$A$2:$Z$327,12, FALSE),0)</f>
        <v>10</v>
      </c>
      <c r="N211" s="18">
        <f>IFERROR(VLOOKUP($B211,'[9]SourceData (quarterly)'!$A$2:$Z$327,13, FALSE),0)</f>
        <v>34</v>
      </c>
      <c r="O211" s="18">
        <f>IFERROR(VLOOKUP($B211,'[9]SourceData (quarterly)'!$A$2:$Z$327,14, FALSE),0)</f>
        <v>16</v>
      </c>
      <c r="P211" s="18">
        <f>IFERROR(VLOOKUP($B211,'[9]SourceData (quarterly)'!$A$2:$Z$327,15, FALSE),0)</f>
        <v>189</v>
      </c>
      <c r="Q211" s="18">
        <f>IFERROR(VLOOKUP($B211,'[9]SourceData (quarterly)'!$A$2:$Z$327,16, FALSE),0)</f>
        <v>0</v>
      </c>
      <c r="R211" s="18">
        <f>IFERROR(VLOOKUP($B211,'[9]SourceData (quarterly)'!$A$2:$Z$327,17, FALSE),0)</f>
        <v>758699</v>
      </c>
      <c r="S211" s="18">
        <f>IFERROR(VLOOKUP($B211,'[9]SourceData (quarterly)'!$A$2:$Z$327,18, FALSE),0)</f>
        <v>1192650</v>
      </c>
      <c r="T211" s="18">
        <f>IFERROR(VLOOKUP($B211,'[9]SourceData (quarterly)'!$A$2:$Z$327,19, FALSE),0)</f>
        <v>793200</v>
      </c>
      <c r="U211" s="18">
        <f>IFERROR(VLOOKUP($B211,'[9]SourceData (quarterly)'!$A$2:$Z$327,20, FALSE),0)</f>
        <v>1698665</v>
      </c>
      <c r="V211" s="18">
        <f>IFERROR(VLOOKUP($B211,'[9]SourceData (quarterly)'!$A$2:$Z$327,21, FALSE),0)</f>
        <v>1273589</v>
      </c>
      <c r="W211" s="18">
        <f>IFERROR(VLOOKUP($B211,'[9]SourceData (quarterly)'!$A$2:$Z$327,22, FALSE),0)</f>
        <v>1597996</v>
      </c>
      <c r="X211" s="18">
        <f>IFERROR(VLOOKUP($B211,'[9]SourceData (quarterly)'!$A$2:$Z$327,23, FALSE),0)</f>
        <v>599998</v>
      </c>
      <c r="Y211" s="18">
        <f>IFERROR(VLOOKUP($B211,'[9]SourceData (quarterly)'!$A$2:$Z$327,24, FALSE),0)</f>
        <v>1542848</v>
      </c>
      <c r="Z211" s="18">
        <f>IFERROR(VLOOKUP($B211,'[9]SourceData (quarterly)'!$A$2:$Z$327,25, FALSE),0)</f>
        <v>949998</v>
      </c>
      <c r="AA211" s="18">
        <f>IFERROR(VLOOKUP($B211,'[9]SourceData (quarterly)'!$A$2:$Z$327,26, FALSE),0)</f>
        <v>2803213</v>
      </c>
      <c r="AB211" s="18">
        <f>IFERROR(VLOOKUP($B211,'[9]SourceData (quarterly)'!$A$2:$AZ$327,27, FALSE),0)</f>
        <v>1171800</v>
      </c>
      <c r="AC211" s="18">
        <f>IFERROR(VLOOKUP($B211,'[9]SourceData (quarterly)'!$A$2:$AZ$327,28, FALSE),0)</f>
        <v>14382656</v>
      </c>
    </row>
    <row r="212" spans="2:29" x14ac:dyDescent="0.2">
      <c r="B212" s="41" t="s">
        <v>455</v>
      </c>
      <c r="C212" s="41" t="s">
        <v>456</v>
      </c>
      <c r="D212" s="18">
        <f>IFERROR(VLOOKUP($B212,'[9]SourceData (quarterly)'!$A$2:$Z$327,3, FALSE),0)</f>
        <v>5</v>
      </c>
      <c r="E212" s="18">
        <f>IFERROR(VLOOKUP($B212,'[9]SourceData (quarterly)'!$A$2:$Z$327,4, FALSE),0)</f>
        <v>13</v>
      </c>
      <c r="F212" s="18">
        <f>IFERROR(VLOOKUP($B212,'[9]SourceData (quarterly)'!$A$2:$Z$327,5, FALSE),0)</f>
        <v>24</v>
      </c>
      <c r="G212" s="18">
        <f>IFERROR(VLOOKUP($B212,'[9]SourceData (quarterly)'!$A$2:$Z$327,6, FALSE),0)</f>
        <v>14</v>
      </c>
      <c r="H212" s="18">
        <f>IFERROR(VLOOKUP($B212,'[9]SourceData (quarterly)'!$A$2:$Z$327,7, FALSE),0)</f>
        <v>34</v>
      </c>
      <c r="I212" s="18">
        <f>IFERROR(VLOOKUP($B212,'[9]SourceData (quarterly)'!$A$2:$Z$327,8, FALSE),0)</f>
        <v>15</v>
      </c>
      <c r="J212" s="18">
        <f>IFERROR(VLOOKUP($B212,'[9]SourceData (quarterly)'!$A$2:$Z$327,9, FALSE),0)</f>
        <v>24</v>
      </c>
      <c r="K212" s="18">
        <f>IFERROR(VLOOKUP($B212,'[9]SourceData (quarterly)'!$A$2:$Z$327,10, FALSE),0)</f>
        <v>16</v>
      </c>
      <c r="L212" s="18">
        <f>IFERROR(VLOOKUP($B212,'[9]SourceData (quarterly)'!$A$2:$Z$327,11, FALSE),0)</f>
        <v>40</v>
      </c>
      <c r="M212" s="18">
        <f>IFERROR(VLOOKUP($B212,'[9]SourceData (quarterly)'!$A$2:$Z$327,12, FALSE),0)</f>
        <v>20</v>
      </c>
      <c r="N212" s="18">
        <f>IFERROR(VLOOKUP($B212,'[9]SourceData (quarterly)'!$A$2:$Z$327,13, FALSE),0)</f>
        <v>50</v>
      </c>
      <c r="O212" s="18">
        <f>IFERROR(VLOOKUP($B212,'[9]SourceData (quarterly)'!$A$2:$Z$327,14, FALSE),0)</f>
        <v>28</v>
      </c>
      <c r="P212" s="18">
        <f>IFERROR(VLOOKUP($B212,'[9]SourceData (quarterly)'!$A$2:$Z$327,15, FALSE),0)</f>
        <v>283</v>
      </c>
      <c r="Q212" s="18">
        <f>IFERROR(VLOOKUP($B212,'[9]SourceData (quarterly)'!$A$2:$Z$327,16, FALSE),0)</f>
        <v>263000</v>
      </c>
      <c r="R212" s="18">
        <f>IFERROR(VLOOKUP($B212,'[9]SourceData (quarterly)'!$A$2:$Z$327,17, FALSE),0)</f>
        <v>671839</v>
      </c>
      <c r="S212" s="18">
        <f>IFERROR(VLOOKUP($B212,'[9]SourceData (quarterly)'!$A$2:$Z$327,18, FALSE),0)</f>
        <v>1249073</v>
      </c>
      <c r="T212" s="18">
        <f>IFERROR(VLOOKUP($B212,'[9]SourceData (quarterly)'!$A$2:$Z$327,19, FALSE),0)</f>
        <v>852630</v>
      </c>
      <c r="U212" s="18">
        <f>IFERROR(VLOOKUP($B212,'[9]SourceData (quarterly)'!$A$2:$Z$327,20, FALSE),0)</f>
        <v>1757559</v>
      </c>
      <c r="V212" s="18">
        <f>IFERROR(VLOOKUP($B212,'[9]SourceData (quarterly)'!$A$2:$Z$327,21, FALSE),0)</f>
        <v>773989</v>
      </c>
      <c r="W212" s="18">
        <f>IFERROR(VLOOKUP($B212,'[9]SourceData (quarterly)'!$A$2:$Z$327,22, FALSE),0)</f>
        <v>1327067</v>
      </c>
      <c r="X212" s="18">
        <f>IFERROR(VLOOKUP($B212,'[9]SourceData (quarterly)'!$A$2:$Z$327,23, FALSE),0)</f>
        <v>817669</v>
      </c>
      <c r="Y212" s="18">
        <f>IFERROR(VLOOKUP($B212,'[9]SourceData (quarterly)'!$A$2:$Z$327,24, FALSE),0)</f>
        <v>2315860</v>
      </c>
      <c r="Z212" s="18">
        <f>IFERROR(VLOOKUP($B212,'[9]SourceData (quarterly)'!$A$2:$Z$327,25, FALSE),0)</f>
        <v>1129080</v>
      </c>
      <c r="AA212" s="18">
        <f>IFERROR(VLOOKUP($B212,'[9]SourceData (quarterly)'!$A$2:$Z$327,26, FALSE),0)</f>
        <v>2752703</v>
      </c>
      <c r="AB212" s="18">
        <f>IFERROR(VLOOKUP($B212,'[9]SourceData (quarterly)'!$A$2:$AZ$327,27, FALSE),0)</f>
        <v>1599657</v>
      </c>
      <c r="AC212" s="18">
        <f>IFERROR(VLOOKUP($B212,'[9]SourceData (quarterly)'!$A$2:$AZ$327,28, FALSE),0)</f>
        <v>15510126</v>
      </c>
    </row>
    <row r="213" spans="2:29" x14ac:dyDescent="0.2">
      <c r="B213" s="41" t="s">
        <v>457</v>
      </c>
      <c r="C213" s="41" t="s">
        <v>458</v>
      </c>
      <c r="D213" s="18">
        <f>IFERROR(VLOOKUP($B213,'[9]SourceData (quarterly)'!$A$2:$Z$327,3, FALSE),0)</f>
        <v>2</v>
      </c>
      <c r="E213" s="18">
        <f>IFERROR(VLOOKUP($B213,'[9]SourceData (quarterly)'!$A$2:$Z$327,4, FALSE),0)</f>
        <v>0</v>
      </c>
      <c r="F213" s="18">
        <f>IFERROR(VLOOKUP($B213,'[9]SourceData (quarterly)'!$A$2:$Z$327,5, FALSE),0)</f>
        <v>2</v>
      </c>
      <c r="G213" s="18">
        <f>IFERROR(VLOOKUP($B213,'[9]SourceData (quarterly)'!$A$2:$Z$327,6, FALSE),0)</f>
        <v>2</v>
      </c>
      <c r="H213" s="18">
        <f>IFERROR(VLOOKUP($B213,'[9]SourceData (quarterly)'!$A$2:$Z$327,7, FALSE),0)</f>
        <v>0</v>
      </c>
      <c r="I213" s="18">
        <f>IFERROR(VLOOKUP($B213,'[9]SourceData (quarterly)'!$A$2:$Z$327,8, FALSE),0)</f>
        <v>3</v>
      </c>
      <c r="J213" s="18">
        <f>IFERROR(VLOOKUP($B213,'[9]SourceData (quarterly)'!$A$2:$Z$327,9, FALSE),0)</f>
        <v>0</v>
      </c>
      <c r="K213" s="18">
        <f>IFERROR(VLOOKUP($B213,'[9]SourceData (quarterly)'!$A$2:$Z$327,10, FALSE),0)</f>
        <v>0</v>
      </c>
      <c r="L213" s="18">
        <f>IFERROR(VLOOKUP($B213,'[9]SourceData (quarterly)'!$A$2:$Z$327,11, FALSE),0)</f>
        <v>1</v>
      </c>
      <c r="M213" s="18">
        <f>IFERROR(VLOOKUP($B213,'[9]SourceData (quarterly)'!$A$2:$Z$327,12, FALSE),0)</f>
        <v>4</v>
      </c>
      <c r="N213" s="18">
        <f>IFERROR(VLOOKUP($B213,'[9]SourceData (quarterly)'!$A$2:$Z$327,13, FALSE),0)</f>
        <v>7</v>
      </c>
      <c r="O213" s="18">
        <f>IFERROR(VLOOKUP($B213,'[9]SourceData (quarterly)'!$A$2:$Z$327,14, FALSE),0)</f>
        <v>1</v>
      </c>
      <c r="P213" s="18">
        <f>IFERROR(VLOOKUP($B213,'[9]SourceData (quarterly)'!$A$2:$Z$327,15, FALSE),0)</f>
        <v>22</v>
      </c>
      <c r="Q213" s="18">
        <f>IFERROR(VLOOKUP($B213,'[9]SourceData (quarterly)'!$A$2:$Z$327,16, FALSE),0)</f>
        <v>74000</v>
      </c>
      <c r="R213" s="18">
        <f>IFERROR(VLOOKUP($B213,'[9]SourceData (quarterly)'!$A$2:$Z$327,17, FALSE),0)</f>
        <v>0</v>
      </c>
      <c r="S213" s="18">
        <f>IFERROR(VLOOKUP($B213,'[9]SourceData (quarterly)'!$A$2:$Z$327,18, FALSE),0)</f>
        <v>147000</v>
      </c>
      <c r="T213" s="18">
        <f>IFERROR(VLOOKUP($B213,'[9]SourceData (quarterly)'!$A$2:$Z$327,19, FALSE),0)</f>
        <v>134000</v>
      </c>
      <c r="U213" s="18">
        <f>IFERROR(VLOOKUP($B213,'[9]SourceData (quarterly)'!$A$2:$Z$327,20, FALSE),0)</f>
        <v>0</v>
      </c>
      <c r="V213" s="18">
        <f>IFERROR(VLOOKUP($B213,'[9]SourceData (quarterly)'!$A$2:$Z$327,21, FALSE),0)</f>
        <v>217480</v>
      </c>
      <c r="W213" s="18">
        <f>IFERROR(VLOOKUP($B213,'[9]SourceData (quarterly)'!$A$2:$Z$327,22, FALSE),0)</f>
        <v>0</v>
      </c>
      <c r="X213" s="18">
        <f>IFERROR(VLOOKUP($B213,'[9]SourceData (quarterly)'!$A$2:$Z$327,23, FALSE),0)</f>
        <v>0</v>
      </c>
      <c r="Y213" s="18">
        <f>IFERROR(VLOOKUP($B213,'[9]SourceData (quarterly)'!$A$2:$Z$327,24, FALSE),0)</f>
        <v>100000</v>
      </c>
      <c r="Z213" s="18">
        <f>IFERROR(VLOOKUP($B213,'[9]SourceData (quarterly)'!$A$2:$Z$327,25, FALSE),0)</f>
        <v>158490</v>
      </c>
      <c r="AA213" s="18">
        <f>IFERROR(VLOOKUP($B213,'[9]SourceData (quarterly)'!$A$2:$Z$327,26, FALSE),0)</f>
        <v>285560</v>
      </c>
      <c r="AB213" s="18">
        <f>IFERROR(VLOOKUP($B213,'[9]SourceData (quarterly)'!$A$2:$AZ$327,27, FALSE),0)</f>
        <v>60000</v>
      </c>
      <c r="AC213" s="18">
        <f>IFERROR(VLOOKUP($B213,'[9]SourceData (quarterly)'!$A$2:$AZ$327,28, FALSE),0)</f>
        <v>1176530</v>
      </c>
    </row>
    <row r="214" spans="2:29" x14ac:dyDescent="0.2">
      <c r="B214" s="41" t="s">
        <v>459</v>
      </c>
      <c r="C214" s="41" t="s">
        <v>460</v>
      </c>
      <c r="D214" s="18">
        <f>IFERROR(VLOOKUP($B214,'[9]SourceData (quarterly)'!$A$2:$Z$327,3, FALSE),0)</f>
        <v>3</v>
      </c>
      <c r="E214" s="18">
        <f>IFERROR(VLOOKUP($B214,'[9]SourceData (quarterly)'!$A$2:$Z$327,4, FALSE),0)</f>
        <v>9</v>
      </c>
      <c r="F214" s="18">
        <f>IFERROR(VLOOKUP($B214,'[9]SourceData (quarterly)'!$A$2:$Z$327,5, FALSE),0)</f>
        <v>34</v>
      </c>
      <c r="G214" s="18">
        <f>IFERROR(VLOOKUP($B214,'[9]SourceData (quarterly)'!$A$2:$Z$327,6, FALSE),0)</f>
        <v>6</v>
      </c>
      <c r="H214" s="18">
        <f>IFERROR(VLOOKUP($B214,'[9]SourceData (quarterly)'!$A$2:$Z$327,7, FALSE),0)</f>
        <v>14</v>
      </c>
      <c r="I214" s="18">
        <f>IFERROR(VLOOKUP($B214,'[9]SourceData (quarterly)'!$A$2:$Z$327,8, FALSE),0)</f>
        <v>3</v>
      </c>
      <c r="J214" s="18">
        <f>IFERROR(VLOOKUP($B214,'[9]SourceData (quarterly)'!$A$2:$Z$327,9, FALSE),0)</f>
        <v>16</v>
      </c>
      <c r="K214" s="18">
        <f>IFERROR(VLOOKUP($B214,'[9]SourceData (quarterly)'!$A$2:$Z$327,10, FALSE),0)</f>
        <v>2</v>
      </c>
      <c r="L214" s="18">
        <f>IFERROR(VLOOKUP($B214,'[9]SourceData (quarterly)'!$A$2:$Z$327,11, FALSE),0)</f>
        <v>19</v>
      </c>
      <c r="M214" s="18">
        <f>IFERROR(VLOOKUP($B214,'[9]SourceData (quarterly)'!$A$2:$Z$327,12, FALSE),0)</f>
        <v>9</v>
      </c>
      <c r="N214" s="18">
        <f>IFERROR(VLOOKUP($B214,'[9]SourceData (quarterly)'!$A$2:$Z$327,13, FALSE),0)</f>
        <v>40</v>
      </c>
      <c r="O214" s="18">
        <f>IFERROR(VLOOKUP($B214,'[9]SourceData (quarterly)'!$A$2:$Z$327,14, FALSE),0)</f>
        <v>14</v>
      </c>
      <c r="P214" s="18">
        <f>IFERROR(VLOOKUP($B214,'[9]SourceData (quarterly)'!$A$2:$Z$327,15, FALSE),0)</f>
        <v>169</v>
      </c>
      <c r="Q214" s="18">
        <f>IFERROR(VLOOKUP($B214,'[9]SourceData (quarterly)'!$A$2:$Z$327,16, FALSE),0)</f>
        <v>147290</v>
      </c>
      <c r="R214" s="18">
        <f>IFERROR(VLOOKUP($B214,'[9]SourceData (quarterly)'!$A$2:$Z$327,17, FALSE),0)</f>
        <v>370260</v>
      </c>
      <c r="S214" s="18">
        <f>IFERROR(VLOOKUP($B214,'[9]SourceData (quarterly)'!$A$2:$Z$327,18, FALSE),0)</f>
        <v>1436870</v>
      </c>
      <c r="T214" s="18">
        <f>IFERROR(VLOOKUP($B214,'[9]SourceData (quarterly)'!$A$2:$Z$327,19, FALSE),0)</f>
        <v>246690</v>
      </c>
      <c r="U214" s="18">
        <f>IFERROR(VLOOKUP($B214,'[9]SourceData (quarterly)'!$A$2:$Z$327,20, FALSE),0)</f>
        <v>602070</v>
      </c>
      <c r="V214" s="18">
        <f>IFERROR(VLOOKUP($B214,'[9]SourceData (quarterly)'!$A$2:$Z$327,21, FALSE),0)</f>
        <v>129872</v>
      </c>
      <c r="W214" s="18">
        <f>IFERROR(VLOOKUP($B214,'[9]SourceData (quarterly)'!$A$2:$Z$327,22, FALSE),0)</f>
        <v>837670</v>
      </c>
      <c r="X214" s="18">
        <f>IFERROR(VLOOKUP($B214,'[9]SourceData (quarterly)'!$A$2:$Z$327,23, FALSE),0)</f>
        <v>110980</v>
      </c>
      <c r="Y214" s="18">
        <f>IFERROR(VLOOKUP($B214,'[9]SourceData (quarterly)'!$A$2:$Z$327,24, FALSE),0)</f>
        <v>837928</v>
      </c>
      <c r="Z214" s="18">
        <f>IFERROR(VLOOKUP($B214,'[9]SourceData (quarterly)'!$A$2:$Z$327,25, FALSE),0)</f>
        <v>413438</v>
      </c>
      <c r="AA214" s="18">
        <f>IFERROR(VLOOKUP($B214,'[9]SourceData (quarterly)'!$A$2:$Z$327,26, FALSE),0)</f>
        <v>1993960</v>
      </c>
      <c r="AB214" s="18">
        <f>IFERROR(VLOOKUP($B214,'[9]SourceData (quarterly)'!$A$2:$AZ$327,27, FALSE),0)</f>
        <v>975000</v>
      </c>
      <c r="AC214" s="18">
        <f>IFERROR(VLOOKUP($B214,'[9]SourceData (quarterly)'!$A$2:$AZ$327,28, FALSE),0)</f>
        <v>8102028</v>
      </c>
    </row>
    <row r="215" spans="2:29" x14ac:dyDescent="0.2">
      <c r="B215" s="41" t="s">
        <v>461</v>
      </c>
      <c r="C215" s="41" t="s">
        <v>462</v>
      </c>
      <c r="D215" s="18">
        <f>IFERROR(VLOOKUP($B215,'[9]SourceData (quarterly)'!$A$2:$Z$327,3, FALSE),0)</f>
        <v>12</v>
      </c>
      <c r="E215" s="18">
        <f>IFERROR(VLOOKUP($B215,'[9]SourceData (quarterly)'!$A$2:$Z$327,4, FALSE),0)</f>
        <v>21</v>
      </c>
      <c r="F215" s="18">
        <f>IFERROR(VLOOKUP($B215,'[9]SourceData (quarterly)'!$A$2:$Z$327,5, FALSE),0)</f>
        <v>50</v>
      </c>
      <c r="G215" s="18">
        <f>IFERROR(VLOOKUP($B215,'[9]SourceData (quarterly)'!$A$2:$Z$327,6, FALSE),0)</f>
        <v>33</v>
      </c>
      <c r="H215" s="18">
        <f>IFERROR(VLOOKUP($B215,'[9]SourceData (quarterly)'!$A$2:$Z$327,7, FALSE),0)</f>
        <v>69</v>
      </c>
      <c r="I215" s="18">
        <f>IFERROR(VLOOKUP($B215,'[9]SourceData (quarterly)'!$A$2:$Z$327,8, FALSE),0)</f>
        <v>44</v>
      </c>
      <c r="J215" s="18">
        <f>IFERROR(VLOOKUP($B215,'[9]SourceData (quarterly)'!$A$2:$Z$327,9, FALSE),0)</f>
        <v>61</v>
      </c>
      <c r="K215" s="18">
        <f>IFERROR(VLOOKUP($B215,'[9]SourceData (quarterly)'!$A$2:$Z$327,10, FALSE),0)</f>
        <v>34</v>
      </c>
      <c r="L215" s="18">
        <f>IFERROR(VLOOKUP($B215,'[9]SourceData (quarterly)'!$A$2:$Z$327,11, FALSE),0)</f>
        <v>69</v>
      </c>
      <c r="M215" s="18">
        <f>IFERROR(VLOOKUP($B215,'[9]SourceData (quarterly)'!$A$2:$Z$327,12, FALSE),0)</f>
        <v>40</v>
      </c>
      <c r="N215" s="18">
        <f>IFERROR(VLOOKUP($B215,'[9]SourceData (quarterly)'!$A$2:$Z$327,13, FALSE),0)</f>
        <v>97</v>
      </c>
      <c r="O215" s="18">
        <f>IFERROR(VLOOKUP($B215,'[9]SourceData (quarterly)'!$A$2:$Z$327,14, FALSE),0)</f>
        <v>43</v>
      </c>
      <c r="P215" s="18">
        <f>IFERROR(VLOOKUP($B215,'[9]SourceData (quarterly)'!$A$2:$Z$327,15, FALSE),0)</f>
        <v>573</v>
      </c>
      <c r="Q215" s="18">
        <f>IFERROR(VLOOKUP($B215,'[9]SourceData (quarterly)'!$A$2:$Z$327,16, FALSE),0)</f>
        <v>658987</v>
      </c>
      <c r="R215" s="18">
        <f>IFERROR(VLOOKUP($B215,'[9]SourceData (quarterly)'!$A$2:$Z$327,17, FALSE),0)</f>
        <v>1094183</v>
      </c>
      <c r="S215" s="18">
        <f>IFERROR(VLOOKUP($B215,'[9]SourceData (quarterly)'!$A$2:$Z$327,18, FALSE),0)</f>
        <v>2216070</v>
      </c>
      <c r="T215" s="18">
        <f>IFERROR(VLOOKUP($B215,'[9]SourceData (quarterly)'!$A$2:$Z$327,19, FALSE),0)</f>
        <v>1707502</v>
      </c>
      <c r="U215" s="18">
        <f>IFERROR(VLOOKUP($B215,'[9]SourceData (quarterly)'!$A$2:$Z$327,20, FALSE),0)</f>
        <v>3482187</v>
      </c>
      <c r="V215" s="18">
        <f>IFERROR(VLOOKUP($B215,'[9]SourceData (quarterly)'!$A$2:$Z$327,21, FALSE),0)</f>
        <v>2274671</v>
      </c>
      <c r="W215" s="18">
        <f>IFERROR(VLOOKUP($B215,'[9]SourceData (quarterly)'!$A$2:$Z$327,22, FALSE),0)</f>
        <v>2833871</v>
      </c>
      <c r="X215" s="18">
        <f>IFERROR(VLOOKUP($B215,'[9]SourceData (quarterly)'!$A$2:$Z$327,23, FALSE),0)</f>
        <v>1723686</v>
      </c>
      <c r="Y215" s="18">
        <f>IFERROR(VLOOKUP($B215,'[9]SourceData (quarterly)'!$A$2:$Z$327,24, FALSE),0)</f>
        <v>3519979</v>
      </c>
      <c r="Z215" s="18">
        <f>IFERROR(VLOOKUP($B215,'[9]SourceData (quarterly)'!$A$2:$Z$327,25, FALSE),0)</f>
        <v>2339011</v>
      </c>
      <c r="AA215" s="18">
        <f>IFERROR(VLOOKUP($B215,'[9]SourceData (quarterly)'!$A$2:$Z$327,26, FALSE),0)</f>
        <v>5271944</v>
      </c>
      <c r="AB215" s="18">
        <f>IFERROR(VLOOKUP($B215,'[9]SourceData (quarterly)'!$A$2:$AZ$327,27, FALSE),0)</f>
        <v>2311239</v>
      </c>
      <c r="AC215" s="18">
        <f>IFERROR(VLOOKUP($B215,'[9]SourceData (quarterly)'!$A$2:$AZ$327,28, FALSE),0)</f>
        <v>29433330</v>
      </c>
    </row>
    <row r="216" spans="2:29" x14ac:dyDescent="0.2">
      <c r="B216" s="41" t="s">
        <v>463</v>
      </c>
      <c r="C216" s="41" t="s">
        <v>464</v>
      </c>
      <c r="D216" s="18">
        <f>IFERROR(VLOOKUP($B216,'[9]SourceData (quarterly)'!$A$2:$Z$327,3, FALSE),0)</f>
        <v>6</v>
      </c>
      <c r="E216" s="18">
        <f>IFERROR(VLOOKUP($B216,'[9]SourceData (quarterly)'!$A$2:$Z$327,4, FALSE),0)</f>
        <v>11</v>
      </c>
      <c r="F216" s="18">
        <f>IFERROR(VLOOKUP($B216,'[9]SourceData (quarterly)'!$A$2:$Z$327,5, FALSE),0)</f>
        <v>11</v>
      </c>
      <c r="G216" s="18">
        <f>IFERROR(VLOOKUP($B216,'[9]SourceData (quarterly)'!$A$2:$Z$327,6, FALSE),0)</f>
        <v>8</v>
      </c>
      <c r="H216" s="18">
        <f>IFERROR(VLOOKUP($B216,'[9]SourceData (quarterly)'!$A$2:$Z$327,7, FALSE),0)</f>
        <v>5</v>
      </c>
      <c r="I216" s="18">
        <f>IFERROR(VLOOKUP($B216,'[9]SourceData (quarterly)'!$A$2:$Z$327,8, FALSE),0)</f>
        <v>3</v>
      </c>
      <c r="J216" s="18">
        <f>IFERROR(VLOOKUP($B216,'[9]SourceData (quarterly)'!$A$2:$Z$327,9, FALSE),0)</f>
        <v>5</v>
      </c>
      <c r="K216" s="18">
        <f>IFERROR(VLOOKUP($B216,'[9]SourceData (quarterly)'!$A$2:$Z$327,10, FALSE),0)</f>
        <v>3</v>
      </c>
      <c r="L216" s="18">
        <f>IFERROR(VLOOKUP($B216,'[9]SourceData (quarterly)'!$A$2:$Z$327,11, FALSE),0)</f>
        <v>7</v>
      </c>
      <c r="M216" s="18">
        <f>IFERROR(VLOOKUP($B216,'[9]SourceData (quarterly)'!$A$2:$Z$327,12, FALSE),0)</f>
        <v>8</v>
      </c>
      <c r="N216" s="18">
        <f>IFERROR(VLOOKUP($B216,'[9]SourceData (quarterly)'!$A$2:$Z$327,13, FALSE),0)</f>
        <v>15</v>
      </c>
      <c r="O216" s="18">
        <f>IFERROR(VLOOKUP($B216,'[9]SourceData (quarterly)'!$A$2:$Z$327,14, FALSE),0)</f>
        <v>12</v>
      </c>
      <c r="P216" s="18">
        <f>IFERROR(VLOOKUP($B216,'[9]SourceData (quarterly)'!$A$2:$Z$327,15, FALSE),0)</f>
        <v>94</v>
      </c>
      <c r="Q216" s="18">
        <f>IFERROR(VLOOKUP($B216,'[9]SourceData (quarterly)'!$A$2:$Z$327,16, FALSE),0)</f>
        <v>450980</v>
      </c>
      <c r="R216" s="18">
        <f>IFERROR(VLOOKUP($B216,'[9]SourceData (quarterly)'!$A$2:$Z$327,17, FALSE),0)</f>
        <v>489440</v>
      </c>
      <c r="S216" s="18">
        <f>IFERROR(VLOOKUP($B216,'[9]SourceData (quarterly)'!$A$2:$Z$327,18, FALSE),0)</f>
        <v>633380</v>
      </c>
      <c r="T216" s="18">
        <f>IFERROR(VLOOKUP($B216,'[9]SourceData (quarterly)'!$A$2:$Z$327,19, FALSE),0)</f>
        <v>640740</v>
      </c>
      <c r="U216" s="18">
        <f>IFERROR(VLOOKUP($B216,'[9]SourceData (quarterly)'!$A$2:$Z$327,20, FALSE),0)</f>
        <v>298990</v>
      </c>
      <c r="V216" s="18">
        <f>IFERROR(VLOOKUP($B216,'[9]SourceData (quarterly)'!$A$2:$Z$327,21, FALSE),0)</f>
        <v>180400</v>
      </c>
      <c r="W216" s="18">
        <f>IFERROR(VLOOKUP($B216,'[9]SourceData (quarterly)'!$A$2:$Z$327,22, FALSE),0)</f>
        <v>405362</v>
      </c>
      <c r="X216" s="18">
        <f>IFERROR(VLOOKUP($B216,'[9]SourceData (quarterly)'!$A$2:$Z$327,23, FALSE),0)</f>
        <v>275000</v>
      </c>
      <c r="Y216" s="18">
        <f>IFERROR(VLOOKUP($B216,'[9]SourceData (quarterly)'!$A$2:$Z$327,24, FALSE),0)</f>
        <v>487940</v>
      </c>
      <c r="Z216" s="18">
        <f>IFERROR(VLOOKUP($B216,'[9]SourceData (quarterly)'!$A$2:$Z$327,25, FALSE),0)</f>
        <v>474920</v>
      </c>
      <c r="AA216" s="18">
        <f>IFERROR(VLOOKUP($B216,'[9]SourceData (quarterly)'!$A$2:$Z$327,26, FALSE),0)</f>
        <v>1191520</v>
      </c>
      <c r="AB216" s="18">
        <f>IFERROR(VLOOKUP($B216,'[9]SourceData (quarterly)'!$A$2:$AZ$327,27, FALSE),0)</f>
        <v>725850</v>
      </c>
      <c r="AC216" s="18">
        <f>IFERROR(VLOOKUP($B216,'[9]SourceData (quarterly)'!$A$2:$AZ$327,28, FALSE),0)</f>
        <v>6254522</v>
      </c>
    </row>
    <row r="217" spans="2:29" x14ac:dyDescent="0.2">
      <c r="B217" s="41" t="s">
        <v>299</v>
      </c>
      <c r="C217" s="41" t="s">
        <v>300</v>
      </c>
      <c r="D217" s="18">
        <f>IFERROR(VLOOKUP($B217,'[9]SourceData (quarterly)'!$A$2:$Z$327,3, FALSE),0)</f>
        <v>6</v>
      </c>
      <c r="E217" s="18">
        <f>IFERROR(VLOOKUP($B217,'[9]SourceData (quarterly)'!$A$2:$Z$327,4, FALSE),0)</f>
        <v>12</v>
      </c>
      <c r="F217" s="18">
        <f>IFERROR(VLOOKUP($B217,'[9]SourceData (quarterly)'!$A$2:$Z$327,5, FALSE),0)</f>
        <v>8</v>
      </c>
      <c r="G217" s="18">
        <f>IFERROR(VLOOKUP($B217,'[9]SourceData (quarterly)'!$A$2:$Z$327,6, FALSE),0)</f>
        <v>8</v>
      </c>
      <c r="H217" s="18">
        <f>IFERROR(VLOOKUP($B217,'[9]SourceData (quarterly)'!$A$2:$Z$327,7, FALSE),0)</f>
        <v>6</v>
      </c>
      <c r="I217" s="18">
        <f>IFERROR(VLOOKUP($B217,'[9]SourceData (quarterly)'!$A$2:$Z$327,8, FALSE),0)</f>
        <v>13</v>
      </c>
      <c r="J217" s="18">
        <f>IFERROR(VLOOKUP($B217,'[9]SourceData (quarterly)'!$A$2:$Z$327,9, FALSE),0)</f>
        <v>13</v>
      </c>
      <c r="K217" s="18">
        <f>IFERROR(VLOOKUP($B217,'[9]SourceData (quarterly)'!$A$2:$Z$327,10, FALSE),0)</f>
        <v>3</v>
      </c>
      <c r="L217" s="18">
        <f>IFERROR(VLOOKUP($B217,'[9]SourceData (quarterly)'!$A$2:$Z$327,11, FALSE),0)</f>
        <v>4</v>
      </c>
      <c r="M217" s="18">
        <f>IFERROR(VLOOKUP($B217,'[9]SourceData (quarterly)'!$A$2:$Z$327,12, FALSE),0)</f>
        <v>9</v>
      </c>
      <c r="N217" s="18">
        <f>IFERROR(VLOOKUP($B217,'[9]SourceData (quarterly)'!$A$2:$Z$327,13, FALSE),0)</f>
        <v>10</v>
      </c>
      <c r="O217" s="18">
        <f>IFERROR(VLOOKUP($B217,'[9]SourceData (quarterly)'!$A$2:$Z$327,14, FALSE),0)</f>
        <v>12</v>
      </c>
      <c r="P217" s="18">
        <f>IFERROR(VLOOKUP($B217,'[9]SourceData (quarterly)'!$A$2:$Z$327,15, FALSE),0)</f>
        <v>104</v>
      </c>
      <c r="Q217" s="18">
        <f>IFERROR(VLOOKUP($B217,'[9]SourceData (quarterly)'!$A$2:$Z$327,16, FALSE),0)</f>
        <v>325896</v>
      </c>
      <c r="R217" s="18">
        <f>IFERROR(VLOOKUP($B217,'[9]SourceData (quarterly)'!$A$2:$Z$327,17, FALSE),0)</f>
        <v>617799</v>
      </c>
      <c r="S217" s="18">
        <f>IFERROR(VLOOKUP($B217,'[9]SourceData (quarterly)'!$A$2:$Z$327,18, FALSE),0)</f>
        <v>441000</v>
      </c>
      <c r="T217" s="18">
        <f>IFERROR(VLOOKUP($B217,'[9]SourceData (quarterly)'!$A$2:$Z$327,19, FALSE),0)</f>
        <v>583600</v>
      </c>
      <c r="U217" s="18">
        <f>IFERROR(VLOOKUP($B217,'[9]SourceData (quarterly)'!$A$2:$Z$327,20, FALSE),0)</f>
        <v>339770</v>
      </c>
      <c r="V217" s="18">
        <f>IFERROR(VLOOKUP($B217,'[9]SourceData (quarterly)'!$A$2:$Z$327,21, FALSE),0)</f>
        <v>822400</v>
      </c>
      <c r="W217" s="18">
        <f>IFERROR(VLOOKUP($B217,'[9]SourceData (quarterly)'!$A$2:$Z$327,22, FALSE),0)</f>
        <v>947000</v>
      </c>
      <c r="X217" s="18">
        <f>IFERROR(VLOOKUP($B217,'[9]SourceData (quarterly)'!$A$2:$Z$327,23, FALSE),0)</f>
        <v>229000</v>
      </c>
      <c r="Y217" s="18">
        <f>IFERROR(VLOOKUP($B217,'[9]SourceData (quarterly)'!$A$2:$Z$327,24, FALSE),0)</f>
        <v>322500</v>
      </c>
      <c r="Z217" s="18">
        <f>IFERROR(VLOOKUP($B217,'[9]SourceData (quarterly)'!$A$2:$Z$327,25, FALSE),0)</f>
        <v>633980</v>
      </c>
      <c r="AA217" s="18">
        <f>IFERROR(VLOOKUP($B217,'[9]SourceData (quarterly)'!$A$2:$Z$327,26, FALSE),0)</f>
        <v>790405</v>
      </c>
      <c r="AB217" s="18">
        <f>IFERROR(VLOOKUP($B217,'[9]SourceData (quarterly)'!$A$2:$AZ$327,27, FALSE),0)</f>
        <v>523043</v>
      </c>
      <c r="AC217" s="18">
        <f>IFERROR(VLOOKUP($B217,'[9]SourceData (quarterly)'!$A$2:$AZ$327,28, FALSE),0)</f>
        <v>6576393</v>
      </c>
    </row>
    <row r="218" spans="2:29" x14ac:dyDescent="0.2">
      <c r="B218" s="41" t="s">
        <v>301</v>
      </c>
      <c r="C218" s="41" t="s">
        <v>302</v>
      </c>
      <c r="D218" s="18">
        <f>IFERROR(VLOOKUP($B218,'[9]SourceData (quarterly)'!$A$2:$Z$327,3, FALSE),0)</f>
        <v>22</v>
      </c>
      <c r="E218" s="18">
        <f>IFERROR(VLOOKUP($B218,'[9]SourceData (quarterly)'!$A$2:$Z$327,4, FALSE),0)</f>
        <v>24</v>
      </c>
      <c r="F218" s="18">
        <f>IFERROR(VLOOKUP($B218,'[9]SourceData (quarterly)'!$A$2:$Z$327,5, FALSE),0)</f>
        <v>29</v>
      </c>
      <c r="G218" s="18">
        <f>IFERROR(VLOOKUP($B218,'[9]SourceData (quarterly)'!$A$2:$Z$327,6, FALSE),0)</f>
        <v>13</v>
      </c>
      <c r="H218" s="18">
        <f>IFERROR(VLOOKUP($B218,'[9]SourceData (quarterly)'!$A$2:$Z$327,7, FALSE),0)</f>
        <v>34</v>
      </c>
      <c r="I218" s="18">
        <f>IFERROR(VLOOKUP($B218,'[9]SourceData (quarterly)'!$A$2:$Z$327,8, FALSE),0)</f>
        <v>41</v>
      </c>
      <c r="J218" s="18">
        <f>IFERROR(VLOOKUP($B218,'[9]SourceData (quarterly)'!$A$2:$Z$327,9, FALSE),0)</f>
        <v>42</v>
      </c>
      <c r="K218" s="18">
        <f>IFERROR(VLOOKUP($B218,'[9]SourceData (quarterly)'!$A$2:$Z$327,10, FALSE),0)</f>
        <v>9</v>
      </c>
      <c r="L218" s="18">
        <f>IFERROR(VLOOKUP($B218,'[9]SourceData (quarterly)'!$A$2:$Z$327,11, FALSE),0)</f>
        <v>29</v>
      </c>
      <c r="M218" s="18">
        <f>IFERROR(VLOOKUP($B218,'[9]SourceData (quarterly)'!$A$2:$Z$327,12, FALSE),0)</f>
        <v>10</v>
      </c>
      <c r="N218" s="18">
        <f>IFERROR(VLOOKUP($B218,'[9]SourceData (quarterly)'!$A$2:$Z$327,13, FALSE),0)</f>
        <v>38</v>
      </c>
      <c r="O218" s="18">
        <f>IFERROR(VLOOKUP($B218,'[9]SourceData (quarterly)'!$A$2:$Z$327,14, FALSE),0)</f>
        <v>19</v>
      </c>
      <c r="P218" s="18">
        <f>IFERROR(VLOOKUP($B218,'[9]SourceData (quarterly)'!$A$2:$Z$327,15, FALSE),0)</f>
        <v>310</v>
      </c>
      <c r="Q218" s="18">
        <f>IFERROR(VLOOKUP($B218,'[9]SourceData (quarterly)'!$A$2:$Z$327,16, FALSE),0)</f>
        <v>844777</v>
      </c>
      <c r="R218" s="18">
        <f>IFERROR(VLOOKUP($B218,'[9]SourceData (quarterly)'!$A$2:$Z$327,17, FALSE),0)</f>
        <v>1086820</v>
      </c>
      <c r="S218" s="18">
        <f>IFERROR(VLOOKUP($B218,'[9]SourceData (quarterly)'!$A$2:$Z$327,18, FALSE),0)</f>
        <v>1689624</v>
      </c>
      <c r="T218" s="18">
        <f>IFERROR(VLOOKUP($B218,'[9]SourceData (quarterly)'!$A$2:$Z$327,19, FALSE),0)</f>
        <v>591097</v>
      </c>
      <c r="U218" s="18">
        <f>IFERROR(VLOOKUP($B218,'[9]SourceData (quarterly)'!$A$2:$Z$327,20, FALSE),0)</f>
        <v>2248087</v>
      </c>
      <c r="V218" s="18">
        <f>IFERROR(VLOOKUP($B218,'[9]SourceData (quarterly)'!$A$2:$Z$327,21, FALSE),0)</f>
        <v>2325903</v>
      </c>
      <c r="W218" s="18">
        <f>IFERROR(VLOOKUP($B218,'[9]SourceData (quarterly)'!$A$2:$Z$327,22, FALSE),0)</f>
        <v>2500375</v>
      </c>
      <c r="X218" s="18">
        <f>IFERROR(VLOOKUP($B218,'[9]SourceData (quarterly)'!$A$2:$Z$327,23, FALSE),0)</f>
        <v>613675</v>
      </c>
      <c r="Y218" s="18">
        <f>IFERROR(VLOOKUP($B218,'[9]SourceData (quarterly)'!$A$2:$Z$327,24, FALSE),0)</f>
        <v>1666670</v>
      </c>
      <c r="Z218" s="18">
        <f>IFERROR(VLOOKUP($B218,'[9]SourceData (quarterly)'!$A$2:$Z$327,25, FALSE),0)</f>
        <v>523000</v>
      </c>
      <c r="AA218" s="18">
        <f>IFERROR(VLOOKUP($B218,'[9]SourceData (quarterly)'!$A$2:$Z$327,26, FALSE),0)</f>
        <v>2513943</v>
      </c>
      <c r="AB218" s="18">
        <f>IFERROR(VLOOKUP($B218,'[9]SourceData (quarterly)'!$A$2:$AZ$327,27, FALSE),0)</f>
        <v>1079600</v>
      </c>
      <c r="AC218" s="18">
        <f>IFERROR(VLOOKUP($B218,'[9]SourceData (quarterly)'!$A$2:$AZ$327,28, FALSE),0)</f>
        <v>17683571</v>
      </c>
    </row>
    <row r="219" spans="2:29" x14ac:dyDescent="0.2">
      <c r="B219" s="41" t="s">
        <v>303</v>
      </c>
      <c r="C219" s="41" t="s">
        <v>304</v>
      </c>
      <c r="D219" s="18">
        <f>IFERROR(VLOOKUP($B219,'[9]SourceData (quarterly)'!$A$2:$Z$327,3, FALSE),0)</f>
        <v>7</v>
      </c>
      <c r="E219" s="18">
        <f>IFERROR(VLOOKUP($B219,'[9]SourceData (quarterly)'!$A$2:$Z$327,4, FALSE),0)</f>
        <v>8</v>
      </c>
      <c r="F219" s="18">
        <f>IFERROR(VLOOKUP($B219,'[9]SourceData (quarterly)'!$A$2:$Z$327,5, FALSE),0)</f>
        <v>22</v>
      </c>
      <c r="G219" s="18">
        <f>IFERROR(VLOOKUP($B219,'[9]SourceData (quarterly)'!$A$2:$Z$327,6, FALSE),0)</f>
        <v>12</v>
      </c>
      <c r="H219" s="18">
        <f>IFERROR(VLOOKUP($B219,'[9]SourceData (quarterly)'!$A$2:$Z$327,7, FALSE),0)</f>
        <v>32</v>
      </c>
      <c r="I219" s="18">
        <f>IFERROR(VLOOKUP($B219,'[9]SourceData (quarterly)'!$A$2:$Z$327,8, FALSE),0)</f>
        <v>9</v>
      </c>
      <c r="J219" s="18">
        <f>IFERROR(VLOOKUP($B219,'[9]SourceData (quarterly)'!$A$2:$Z$327,9, FALSE),0)</f>
        <v>16</v>
      </c>
      <c r="K219" s="18">
        <f>IFERROR(VLOOKUP($B219,'[9]SourceData (quarterly)'!$A$2:$Z$327,10, FALSE),0)</f>
        <v>19</v>
      </c>
      <c r="L219" s="18">
        <f>IFERROR(VLOOKUP($B219,'[9]SourceData (quarterly)'!$A$2:$Z$327,11, FALSE),0)</f>
        <v>31</v>
      </c>
      <c r="M219" s="18">
        <f>IFERROR(VLOOKUP($B219,'[9]SourceData (quarterly)'!$A$2:$Z$327,12, FALSE),0)</f>
        <v>9</v>
      </c>
      <c r="N219" s="18">
        <f>IFERROR(VLOOKUP($B219,'[9]SourceData (quarterly)'!$A$2:$Z$327,13, FALSE),0)</f>
        <v>26</v>
      </c>
      <c r="O219" s="18">
        <f>IFERROR(VLOOKUP($B219,'[9]SourceData (quarterly)'!$A$2:$Z$327,14, FALSE),0)</f>
        <v>14</v>
      </c>
      <c r="P219" s="18">
        <f>IFERROR(VLOOKUP($B219,'[9]SourceData (quarterly)'!$A$2:$Z$327,15, FALSE),0)</f>
        <v>205</v>
      </c>
      <c r="Q219" s="18">
        <f>IFERROR(VLOOKUP($B219,'[9]SourceData (quarterly)'!$A$2:$Z$327,16, FALSE),0)</f>
        <v>403490</v>
      </c>
      <c r="R219" s="18">
        <f>IFERROR(VLOOKUP($B219,'[9]SourceData (quarterly)'!$A$2:$Z$327,17, FALSE),0)</f>
        <v>566000</v>
      </c>
      <c r="S219" s="18">
        <f>IFERROR(VLOOKUP($B219,'[9]SourceData (quarterly)'!$A$2:$Z$327,18, FALSE),0)</f>
        <v>1242580</v>
      </c>
      <c r="T219" s="18">
        <f>IFERROR(VLOOKUP($B219,'[9]SourceData (quarterly)'!$A$2:$Z$327,19, FALSE),0)</f>
        <v>868870</v>
      </c>
      <c r="U219" s="18">
        <f>IFERROR(VLOOKUP($B219,'[9]SourceData (quarterly)'!$A$2:$Z$327,20, FALSE),0)</f>
        <v>2042236</v>
      </c>
      <c r="V219" s="18">
        <f>IFERROR(VLOOKUP($B219,'[9]SourceData (quarterly)'!$A$2:$Z$327,21, FALSE),0)</f>
        <v>565530</v>
      </c>
      <c r="W219" s="18">
        <f>IFERROR(VLOOKUP($B219,'[9]SourceData (quarterly)'!$A$2:$Z$327,22, FALSE),0)</f>
        <v>853490</v>
      </c>
      <c r="X219" s="18">
        <f>IFERROR(VLOOKUP($B219,'[9]SourceData (quarterly)'!$A$2:$Z$327,23, FALSE),0)</f>
        <v>1135615</v>
      </c>
      <c r="Y219" s="18">
        <f>IFERROR(VLOOKUP($B219,'[9]SourceData (quarterly)'!$A$2:$Z$327,24, FALSE),0)</f>
        <v>1834110</v>
      </c>
      <c r="Z219" s="18">
        <f>IFERROR(VLOOKUP($B219,'[9]SourceData (quarterly)'!$A$2:$Z$327,25, FALSE),0)</f>
        <v>664770</v>
      </c>
      <c r="AA219" s="18">
        <f>IFERROR(VLOOKUP($B219,'[9]SourceData (quarterly)'!$A$2:$Z$327,26, FALSE),0)</f>
        <v>1886390</v>
      </c>
      <c r="AB219" s="18">
        <f>IFERROR(VLOOKUP($B219,'[9]SourceData (quarterly)'!$A$2:$AZ$327,27, FALSE),0)</f>
        <v>907328</v>
      </c>
      <c r="AC219" s="18">
        <f>IFERROR(VLOOKUP($B219,'[9]SourceData (quarterly)'!$A$2:$AZ$327,28, FALSE),0)</f>
        <v>12970409</v>
      </c>
    </row>
    <row r="220" spans="2:29" x14ac:dyDescent="0.2">
      <c r="B220" s="41" t="s">
        <v>305</v>
      </c>
      <c r="C220" s="41" t="s">
        <v>306</v>
      </c>
      <c r="D220" s="18">
        <f>IFERROR(VLOOKUP($B220,'[9]SourceData (quarterly)'!$A$2:$Z$327,3, FALSE),0)</f>
        <v>2</v>
      </c>
      <c r="E220" s="18">
        <f>IFERROR(VLOOKUP($B220,'[9]SourceData (quarterly)'!$A$2:$Z$327,4, FALSE),0)</f>
        <v>10</v>
      </c>
      <c r="F220" s="18">
        <f>IFERROR(VLOOKUP($B220,'[9]SourceData (quarterly)'!$A$2:$Z$327,5, FALSE),0)</f>
        <v>25</v>
      </c>
      <c r="G220" s="18">
        <f>IFERROR(VLOOKUP($B220,'[9]SourceData (quarterly)'!$A$2:$Z$327,6, FALSE),0)</f>
        <v>2</v>
      </c>
      <c r="H220" s="18">
        <f>IFERROR(VLOOKUP($B220,'[9]SourceData (quarterly)'!$A$2:$Z$327,7, FALSE),0)</f>
        <v>18</v>
      </c>
      <c r="I220" s="18">
        <f>IFERROR(VLOOKUP($B220,'[9]SourceData (quarterly)'!$A$2:$Z$327,8, FALSE),0)</f>
        <v>2</v>
      </c>
      <c r="J220" s="18">
        <f>IFERROR(VLOOKUP($B220,'[9]SourceData (quarterly)'!$A$2:$Z$327,9, FALSE),0)</f>
        <v>1</v>
      </c>
      <c r="K220" s="18">
        <f>IFERROR(VLOOKUP($B220,'[9]SourceData (quarterly)'!$A$2:$Z$327,10, FALSE),0)</f>
        <v>0</v>
      </c>
      <c r="L220" s="18">
        <f>IFERROR(VLOOKUP($B220,'[9]SourceData (quarterly)'!$A$2:$Z$327,11, FALSE),0)</f>
        <v>0</v>
      </c>
      <c r="M220" s="18">
        <f>IFERROR(VLOOKUP($B220,'[9]SourceData (quarterly)'!$A$2:$Z$327,12, FALSE),0)</f>
        <v>1</v>
      </c>
      <c r="N220" s="18">
        <f>IFERROR(VLOOKUP($B220,'[9]SourceData (quarterly)'!$A$2:$Z$327,13, FALSE),0)</f>
        <v>3</v>
      </c>
      <c r="O220" s="18">
        <f>IFERROR(VLOOKUP($B220,'[9]SourceData (quarterly)'!$A$2:$Z$327,14, FALSE),0)</f>
        <v>13</v>
      </c>
      <c r="P220" s="18">
        <f>IFERROR(VLOOKUP($B220,'[9]SourceData (quarterly)'!$A$2:$Z$327,15, FALSE),0)</f>
        <v>77</v>
      </c>
      <c r="Q220" s="18">
        <f>IFERROR(VLOOKUP($B220,'[9]SourceData (quarterly)'!$A$2:$Z$327,16, FALSE),0)</f>
        <v>172710</v>
      </c>
      <c r="R220" s="18">
        <f>IFERROR(VLOOKUP($B220,'[9]SourceData (quarterly)'!$A$2:$Z$327,17, FALSE),0)</f>
        <v>656540</v>
      </c>
      <c r="S220" s="18">
        <f>IFERROR(VLOOKUP($B220,'[9]SourceData (quarterly)'!$A$2:$Z$327,18, FALSE),0)</f>
        <v>1960018</v>
      </c>
      <c r="T220" s="18">
        <f>IFERROR(VLOOKUP($B220,'[9]SourceData (quarterly)'!$A$2:$Z$327,19, FALSE),0)</f>
        <v>200980</v>
      </c>
      <c r="U220" s="18">
        <f>IFERROR(VLOOKUP($B220,'[9]SourceData (quarterly)'!$A$2:$Z$327,20, FALSE),0)</f>
        <v>1062550</v>
      </c>
      <c r="V220" s="18">
        <f>IFERROR(VLOOKUP($B220,'[9]SourceData (quarterly)'!$A$2:$Z$327,21, FALSE),0)</f>
        <v>197890</v>
      </c>
      <c r="W220" s="18">
        <f>IFERROR(VLOOKUP($B220,'[9]SourceData (quarterly)'!$A$2:$Z$327,22, FALSE),0)</f>
        <v>115000</v>
      </c>
      <c r="X220" s="18">
        <f>IFERROR(VLOOKUP($B220,'[9]SourceData (quarterly)'!$A$2:$Z$327,23, FALSE),0)</f>
        <v>0</v>
      </c>
      <c r="Y220" s="18">
        <f>IFERROR(VLOOKUP($B220,'[9]SourceData (quarterly)'!$A$2:$Z$327,24, FALSE),0)</f>
        <v>0</v>
      </c>
      <c r="Z220" s="18">
        <f>IFERROR(VLOOKUP($B220,'[9]SourceData (quarterly)'!$A$2:$Z$327,25, FALSE),0)</f>
        <v>53500</v>
      </c>
      <c r="AA220" s="18">
        <f>IFERROR(VLOOKUP($B220,'[9]SourceData (quarterly)'!$A$2:$Z$327,26, FALSE),0)</f>
        <v>334000</v>
      </c>
      <c r="AB220" s="18">
        <f>IFERROR(VLOOKUP($B220,'[9]SourceData (quarterly)'!$A$2:$AZ$327,27, FALSE),0)</f>
        <v>881700</v>
      </c>
      <c r="AC220" s="18">
        <f>IFERROR(VLOOKUP($B220,'[9]SourceData (quarterly)'!$A$2:$AZ$327,28, FALSE),0)</f>
        <v>5634888</v>
      </c>
    </row>
    <row r="221" spans="2:29" x14ac:dyDescent="0.2">
      <c r="B221" s="41" t="s">
        <v>307</v>
      </c>
      <c r="C221" s="41" t="s">
        <v>308</v>
      </c>
      <c r="D221" s="18">
        <f>IFERROR(VLOOKUP($B221,'[9]SourceData (quarterly)'!$A$2:$Z$327,3, FALSE),0)</f>
        <v>1</v>
      </c>
      <c r="E221" s="18">
        <f>IFERROR(VLOOKUP($B221,'[9]SourceData (quarterly)'!$A$2:$Z$327,4, FALSE),0)</f>
        <v>4</v>
      </c>
      <c r="F221" s="18">
        <f>IFERROR(VLOOKUP($B221,'[9]SourceData (quarterly)'!$A$2:$Z$327,5, FALSE),0)</f>
        <v>1</v>
      </c>
      <c r="G221" s="18">
        <f>IFERROR(VLOOKUP($B221,'[9]SourceData (quarterly)'!$A$2:$Z$327,6, FALSE),0)</f>
        <v>2</v>
      </c>
      <c r="H221" s="18">
        <f>IFERROR(VLOOKUP($B221,'[9]SourceData (quarterly)'!$A$2:$Z$327,7, FALSE),0)</f>
        <v>2</v>
      </c>
      <c r="I221" s="18">
        <f>IFERROR(VLOOKUP($B221,'[9]SourceData (quarterly)'!$A$2:$Z$327,8, FALSE),0)</f>
        <v>2</v>
      </c>
      <c r="J221" s="18">
        <f>IFERROR(VLOOKUP($B221,'[9]SourceData (quarterly)'!$A$2:$Z$327,9, FALSE),0)</f>
        <v>0</v>
      </c>
      <c r="K221" s="18">
        <f>IFERROR(VLOOKUP($B221,'[9]SourceData (quarterly)'!$A$2:$Z$327,10, FALSE),0)</f>
        <v>0</v>
      </c>
      <c r="L221" s="18">
        <f>IFERROR(VLOOKUP($B221,'[9]SourceData (quarterly)'!$A$2:$Z$327,11, FALSE),0)</f>
        <v>6</v>
      </c>
      <c r="M221" s="18">
        <f>IFERROR(VLOOKUP($B221,'[9]SourceData (quarterly)'!$A$2:$Z$327,12, FALSE),0)</f>
        <v>7</v>
      </c>
      <c r="N221" s="18">
        <f>IFERROR(VLOOKUP($B221,'[9]SourceData (quarterly)'!$A$2:$Z$327,13, FALSE),0)</f>
        <v>26</v>
      </c>
      <c r="O221" s="18">
        <f>IFERROR(VLOOKUP($B221,'[9]SourceData (quarterly)'!$A$2:$Z$327,14, FALSE),0)</f>
        <v>16</v>
      </c>
      <c r="P221" s="18">
        <f>IFERROR(VLOOKUP($B221,'[9]SourceData (quarterly)'!$A$2:$Z$327,15, FALSE),0)</f>
        <v>67</v>
      </c>
      <c r="Q221" s="18">
        <f>IFERROR(VLOOKUP($B221,'[9]SourceData (quarterly)'!$A$2:$Z$327,16, FALSE),0)</f>
        <v>66400</v>
      </c>
      <c r="R221" s="18">
        <f>IFERROR(VLOOKUP($B221,'[9]SourceData (quarterly)'!$A$2:$Z$327,17, FALSE),0)</f>
        <v>147600</v>
      </c>
      <c r="S221" s="18">
        <f>IFERROR(VLOOKUP($B221,'[9]SourceData (quarterly)'!$A$2:$Z$327,18, FALSE),0)</f>
        <v>31999</v>
      </c>
      <c r="T221" s="18">
        <f>IFERROR(VLOOKUP($B221,'[9]SourceData (quarterly)'!$A$2:$Z$327,19, FALSE),0)</f>
        <v>190790</v>
      </c>
      <c r="U221" s="18">
        <f>IFERROR(VLOOKUP($B221,'[9]SourceData (quarterly)'!$A$2:$Z$327,20, FALSE),0)</f>
        <v>161980</v>
      </c>
      <c r="V221" s="18">
        <f>IFERROR(VLOOKUP($B221,'[9]SourceData (quarterly)'!$A$2:$Z$327,21, FALSE),0)</f>
        <v>133840</v>
      </c>
      <c r="W221" s="18">
        <f>IFERROR(VLOOKUP($B221,'[9]SourceData (quarterly)'!$A$2:$Z$327,22, FALSE),0)</f>
        <v>0</v>
      </c>
      <c r="X221" s="18">
        <f>IFERROR(VLOOKUP($B221,'[9]SourceData (quarterly)'!$A$2:$Z$327,23, FALSE),0)</f>
        <v>0</v>
      </c>
      <c r="Y221" s="18">
        <f>IFERROR(VLOOKUP($B221,'[9]SourceData (quarterly)'!$A$2:$Z$327,24, FALSE),0)</f>
        <v>422950</v>
      </c>
      <c r="Z221" s="18">
        <f>IFERROR(VLOOKUP($B221,'[9]SourceData (quarterly)'!$A$2:$Z$327,25, FALSE),0)</f>
        <v>412980</v>
      </c>
      <c r="AA221" s="18">
        <f>IFERROR(VLOOKUP($B221,'[9]SourceData (quarterly)'!$A$2:$Z$327,26, FALSE),0)</f>
        <v>1740850</v>
      </c>
      <c r="AB221" s="18">
        <f>IFERROR(VLOOKUP($B221,'[9]SourceData (quarterly)'!$A$2:$AZ$327,27, FALSE),0)</f>
        <v>1126679</v>
      </c>
      <c r="AC221" s="18">
        <f>IFERROR(VLOOKUP($B221,'[9]SourceData (quarterly)'!$A$2:$AZ$327,28, FALSE),0)</f>
        <v>4436068</v>
      </c>
    </row>
    <row r="222" spans="2:29" x14ac:dyDescent="0.2">
      <c r="B222" s="41" t="s">
        <v>309</v>
      </c>
      <c r="C222" s="41" t="s">
        <v>310</v>
      </c>
      <c r="D222" s="18">
        <f>IFERROR(VLOOKUP($B222,'[9]SourceData (quarterly)'!$A$2:$Z$327,3, FALSE),0)</f>
        <v>6</v>
      </c>
      <c r="E222" s="18">
        <f>IFERROR(VLOOKUP($B222,'[9]SourceData (quarterly)'!$A$2:$Z$327,4, FALSE),0)</f>
        <v>0</v>
      </c>
      <c r="F222" s="18">
        <f>IFERROR(VLOOKUP($B222,'[9]SourceData (quarterly)'!$A$2:$Z$327,5, FALSE),0)</f>
        <v>16</v>
      </c>
      <c r="G222" s="18">
        <f>IFERROR(VLOOKUP($B222,'[9]SourceData (quarterly)'!$A$2:$Z$327,6, FALSE),0)</f>
        <v>11</v>
      </c>
      <c r="H222" s="18">
        <f>IFERROR(VLOOKUP($B222,'[9]SourceData (quarterly)'!$A$2:$Z$327,7, FALSE),0)</f>
        <v>5</v>
      </c>
      <c r="I222" s="18">
        <f>IFERROR(VLOOKUP($B222,'[9]SourceData (quarterly)'!$A$2:$Z$327,8, FALSE),0)</f>
        <v>1</v>
      </c>
      <c r="J222" s="18">
        <f>IFERROR(VLOOKUP($B222,'[9]SourceData (quarterly)'!$A$2:$Z$327,9, FALSE),0)</f>
        <v>0</v>
      </c>
      <c r="K222" s="18">
        <f>IFERROR(VLOOKUP($B222,'[9]SourceData (quarterly)'!$A$2:$Z$327,10, FALSE),0)</f>
        <v>3</v>
      </c>
      <c r="L222" s="18">
        <f>IFERROR(VLOOKUP($B222,'[9]SourceData (quarterly)'!$A$2:$Z$327,11, FALSE),0)</f>
        <v>1</v>
      </c>
      <c r="M222" s="18">
        <f>IFERROR(VLOOKUP($B222,'[9]SourceData (quarterly)'!$A$2:$Z$327,12, FALSE),0)</f>
        <v>0</v>
      </c>
      <c r="N222" s="18">
        <f>IFERROR(VLOOKUP($B222,'[9]SourceData (quarterly)'!$A$2:$Z$327,13, FALSE),0)</f>
        <v>0</v>
      </c>
      <c r="O222" s="18">
        <f>IFERROR(VLOOKUP($B222,'[9]SourceData (quarterly)'!$A$2:$Z$327,14, FALSE),0)</f>
        <v>1</v>
      </c>
      <c r="P222" s="18">
        <f>IFERROR(VLOOKUP($B222,'[9]SourceData (quarterly)'!$A$2:$Z$327,15, FALSE),0)</f>
        <v>44</v>
      </c>
      <c r="Q222" s="18">
        <f>IFERROR(VLOOKUP($B222,'[9]SourceData (quarterly)'!$A$2:$Z$327,16, FALSE),0)</f>
        <v>325950</v>
      </c>
      <c r="R222" s="18">
        <f>IFERROR(VLOOKUP($B222,'[9]SourceData (quarterly)'!$A$2:$Z$327,17, FALSE),0)</f>
        <v>0</v>
      </c>
      <c r="S222" s="18">
        <f>IFERROR(VLOOKUP($B222,'[9]SourceData (quarterly)'!$A$2:$Z$327,18, FALSE),0)</f>
        <v>1111290</v>
      </c>
      <c r="T222" s="18">
        <f>IFERROR(VLOOKUP($B222,'[9]SourceData (quarterly)'!$A$2:$Z$327,19, FALSE),0)</f>
        <v>445798</v>
      </c>
      <c r="U222" s="18">
        <f>IFERROR(VLOOKUP($B222,'[9]SourceData (quarterly)'!$A$2:$Z$327,20, FALSE),0)</f>
        <v>315487</v>
      </c>
      <c r="V222" s="18">
        <f>IFERROR(VLOOKUP($B222,'[9]SourceData (quarterly)'!$A$2:$Z$327,21, FALSE),0)</f>
        <v>64999</v>
      </c>
      <c r="W222" s="18">
        <f>IFERROR(VLOOKUP($B222,'[9]SourceData (quarterly)'!$A$2:$Z$327,22, FALSE),0)</f>
        <v>0</v>
      </c>
      <c r="X222" s="18">
        <f>IFERROR(VLOOKUP($B222,'[9]SourceData (quarterly)'!$A$2:$Z$327,23, FALSE),0)</f>
        <v>205000</v>
      </c>
      <c r="Y222" s="18">
        <f>IFERROR(VLOOKUP($B222,'[9]SourceData (quarterly)'!$A$2:$Z$327,24, FALSE),0)</f>
        <v>36000</v>
      </c>
      <c r="Z222" s="18">
        <f>IFERROR(VLOOKUP($B222,'[9]SourceData (quarterly)'!$A$2:$Z$327,25, FALSE),0)</f>
        <v>0</v>
      </c>
      <c r="AA222" s="18">
        <f>IFERROR(VLOOKUP($B222,'[9]SourceData (quarterly)'!$A$2:$Z$327,26, FALSE),0)</f>
        <v>0</v>
      </c>
      <c r="AB222" s="18">
        <f>IFERROR(VLOOKUP($B222,'[9]SourceData (quarterly)'!$A$2:$AZ$327,27, FALSE),0)</f>
        <v>63800</v>
      </c>
      <c r="AC222" s="18">
        <f>IFERROR(VLOOKUP($B222,'[9]SourceData (quarterly)'!$A$2:$AZ$327,28, FALSE),0)</f>
        <v>2568324</v>
      </c>
    </row>
    <row r="223" spans="2:29" x14ac:dyDescent="0.2">
      <c r="B223" s="41" t="s">
        <v>311</v>
      </c>
      <c r="C223" s="41" t="s">
        <v>312</v>
      </c>
      <c r="D223" s="18">
        <f>IFERROR(VLOOKUP($B223,'[9]SourceData (quarterly)'!$A$2:$Z$327,3, FALSE),0)</f>
        <v>0</v>
      </c>
      <c r="E223" s="18">
        <f>IFERROR(VLOOKUP($B223,'[9]SourceData (quarterly)'!$A$2:$Z$327,4, FALSE),0)</f>
        <v>2</v>
      </c>
      <c r="F223" s="18">
        <f>IFERROR(VLOOKUP($B223,'[9]SourceData (quarterly)'!$A$2:$Z$327,5, FALSE),0)</f>
        <v>12</v>
      </c>
      <c r="G223" s="18">
        <f>IFERROR(VLOOKUP($B223,'[9]SourceData (quarterly)'!$A$2:$Z$327,6, FALSE),0)</f>
        <v>9</v>
      </c>
      <c r="H223" s="18">
        <f>IFERROR(VLOOKUP($B223,'[9]SourceData (quarterly)'!$A$2:$Z$327,7, FALSE),0)</f>
        <v>3</v>
      </c>
      <c r="I223" s="18">
        <f>IFERROR(VLOOKUP($B223,'[9]SourceData (quarterly)'!$A$2:$Z$327,8, FALSE),0)</f>
        <v>3</v>
      </c>
      <c r="J223" s="18">
        <f>IFERROR(VLOOKUP($B223,'[9]SourceData (quarterly)'!$A$2:$Z$327,9, FALSE),0)</f>
        <v>13</v>
      </c>
      <c r="K223" s="18">
        <f>IFERROR(VLOOKUP($B223,'[9]SourceData (quarterly)'!$A$2:$Z$327,10, FALSE),0)</f>
        <v>19</v>
      </c>
      <c r="L223" s="18">
        <f>IFERROR(VLOOKUP($B223,'[9]SourceData (quarterly)'!$A$2:$Z$327,11, FALSE),0)</f>
        <v>36</v>
      </c>
      <c r="M223" s="18">
        <f>IFERROR(VLOOKUP($B223,'[9]SourceData (quarterly)'!$A$2:$Z$327,12, FALSE),0)</f>
        <v>14</v>
      </c>
      <c r="N223" s="18">
        <f>IFERROR(VLOOKUP($B223,'[9]SourceData (quarterly)'!$A$2:$Z$327,13, FALSE),0)</f>
        <v>5</v>
      </c>
      <c r="O223" s="18">
        <f>IFERROR(VLOOKUP($B223,'[9]SourceData (quarterly)'!$A$2:$Z$327,14, FALSE),0)</f>
        <v>9</v>
      </c>
      <c r="P223" s="18">
        <f>IFERROR(VLOOKUP($B223,'[9]SourceData (quarterly)'!$A$2:$Z$327,15, FALSE),0)</f>
        <v>125</v>
      </c>
      <c r="Q223" s="18">
        <f>IFERROR(VLOOKUP($B223,'[9]SourceData (quarterly)'!$A$2:$Z$327,16, FALSE),0)</f>
        <v>0</v>
      </c>
      <c r="R223" s="18">
        <f>IFERROR(VLOOKUP($B223,'[9]SourceData (quarterly)'!$A$2:$Z$327,17, FALSE),0)</f>
        <v>104999</v>
      </c>
      <c r="S223" s="18">
        <f>IFERROR(VLOOKUP($B223,'[9]SourceData (quarterly)'!$A$2:$Z$327,18, FALSE),0)</f>
        <v>491394</v>
      </c>
      <c r="T223" s="18">
        <f>IFERROR(VLOOKUP($B223,'[9]SourceData (quarterly)'!$A$2:$Z$327,19, FALSE),0)</f>
        <v>411197</v>
      </c>
      <c r="U223" s="18">
        <f>IFERROR(VLOOKUP($B223,'[9]SourceData (quarterly)'!$A$2:$Z$327,20, FALSE),0)</f>
        <v>157979</v>
      </c>
      <c r="V223" s="18">
        <f>IFERROR(VLOOKUP($B223,'[9]SourceData (quarterly)'!$A$2:$Z$327,21, FALSE),0)</f>
        <v>167925</v>
      </c>
      <c r="W223" s="18">
        <f>IFERROR(VLOOKUP($B223,'[9]SourceData (quarterly)'!$A$2:$Z$327,22, FALSE),0)</f>
        <v>751760</v>
      </c>
      <c r="X223" s="18">
        <f>IFERROR(VLOOKUP($B223,'[9]SourceData (quarterly)'!$A$2:$Z$327,23, FALSE),0)</f>
        <v>844192</v>
      </c>
      <c r="Y223" s="18">
        <f>IFERROR(VLOOKUP($B223,'[9]SourceData (quarterly)'!$A$2:$Z$327,24, FALSE),0)</f>
        <v>1545872</v>
      </c>
      <c r="Z223" s="18">
        <f>IFERROR(VLOOKUP($B223,'[9]SourceData (quarterly)'!$A$2:$Z$327,25, FALSE),0)</f>
        <v>848893</v>
      </c>
      <c r="AA223" s="18">
        <f>IFERROR(VLOOKUP($B223,'[9]SourceData (quarterly)'!$A$2:$Z$327,26, FALSE),0)</f>
        <v>316869</v>
      </c>
      <c r="AB223" s="18">
        <f>IFERROR(VLOOKUP($B223,'[9]SourceData (quarterly)'!$A$2:$AZ$327,27, FALSE),0)</f>
        <v>445137</v>
      </c>
      <c r="AC223" s="18">
        <f>IFERROR(VLOOKUP($B223,'[9]SourceData (quarterly)'!$A$2:$AZ$327,28, FALSE),0)</f>
        <v>6086217</v>
      </c>
    </row>
    <row r="224" spans="2:29" x14ac:dyDescent="0.2">
      <c r="B224" s="41" t="s">
        <v>313</v>
      </c>
      <c r="C224" s="41" t="s">
        <v>314</v>
      </c>
      <c r="D224" s="18">
        <f>IFERROR(VLOOKUP($B224,'[9]SourceData (quarterly)'!$A$2:$Z$327,3, FALSE),0)</f>
        <v>2</v>
      </c>
      <c r="E224" s="18">
        <f>IFERROR(VLOOKUP($B224,'[9]SourceData (quarterly)'!$A$2:$Z$327,4, FALSE),0)</f>
        <v>3</v>
      </c>
      <c r="F224" s="18">
        <f>IFERROR(VLOOKUP($B224,'[9]SourceData (quarterly)'!$A$2:$Z$327,5, FALSE),0)</f>
        <v>8</v>
      </c>
      <c r="G224" s="18">
        <f>IFERROR(VLOOKUP($B224,'[9]SourceData (quarterly)'!$A$2:$Z$327,6, FALSE),0)</f>
        <v>11</v>
      </c>
      <c r="H224" s="18">
        <f>IFERROR(VLOOKUP($B224,'[9]SourceData (quarterly)'!$A$2:$Z$327,7, FALSE),0)</f>
        <v>21</v>
      </c>
      <c r="I224" s="18">
        <f>IFERROR(VLOOKUP($B224,'[9]SourceData (quarterly)'!$A$2:$Z$327,8, FALSE),0)</f>
        <v>4</v>
      </c>
      <c r="J224" s="18">
        <f>IFERROR(VLOOKUP($B224,'[9]SourceData (quarterly)'!$A$2:$Z$327,9, FALSE),0)</f>
        <v>5</v>
      </c>
      <c r="K224" s="18">
        <f>IFERROR(VLOOKUP($B224,'[9]SourceData (quarterly)'!$A$2:$Z$327,10, FALSE),0)</f>
        <v>12</v>
      </c>
      <c r="L224" s="18">
        <f>IFERROR(VLOOKUP($B224,'[9]SourceData (quarterly)'!$A$2:$Z$327,11, FALSE),0)</f>
        <v>9</v>
      </c>
      <c r="M224" s="18">
        <f>IFERROR(VLOOKUP($B224,'[9]SourceData (quarterly)'!$A$2:$Z$327,12, FALSE),0)</f>
        <v>0</v>
      </c>
      <c r="N224" s="18">
        <f>IFERROR(VLOOKUP($B224,'[9]SourceData (quarterly)'!$A$2:$Z$327,13, FALSE),0)</f>
        <v>0</v>
      </c>
      <c r="O224" s="18">
        <f>IFERROR(VLOOKUP($B224,'[9]SourceData (quarterly)'!$A$2:$Z$327,14, FALSE),0)</f>
        <v>1</v>
      </c>
      <c r="P224" s="18">
        <f>IFERROR(VLOOKUP($B224,'[9]SourceData (quarterly)'!$A$2:$Z$327,15, FALSE),0)</f>
        <v>76</v>
      </c>
      <c r="Q224" s="18">
        <f>IFERROR(VLOOKUP($B224,'[9]SourceData (quarterly)'!$A$2:$Z$327,16, FALSE),0)</f>
        <v>239980</v>
      </c>
      <c r="R224" s="18">
        <f>IFERROR(VLOOKUP($B224,'[9]SourceData (quarterly)'!$A$2:$Z$327,17, FALSE),0)</f>
        <v>271400</v>
      </c>
      <c r="S224" s="18">
        <f>IFERROR(VLOOKUP($B224,'[9]SourceData (quarterly)'!$A$2:$Z$327,18, FALSE),0)</f>
        <v>647368</v>
      </c>
      <c r="T224" s="18">
        <f>IFERROR(VLOOKUP($B224,'[9]SourceData (quarterly)'!$A$2:$Z$327,19, FALSE),0)</f>
        <v>1077173</v>
      </c>
      <c r="U224" s="18">
        <f>IFERROR(VLOOKUP($B224,'[9]SourceData (quarterly)'!$A$2:$Z$327,20, FALSE),0)</f>
        <v>1719678</v>
      </c>
      <c r="V224" s="18">
        <f>IFERROR(VLOOKUP($B224,'[9]SourceData (quarterly)'!$A$2:$Z$327,21, FALSE),0)</f>
        <v>380778</v>
      </c>
      <c r="W224" s="18">
        <f>IFERROR(VLOOKUP($B224,'[9]SourceData (quarterly)'!$A$2:$Z$327,22, FALSE),0)</f>
        <v>333970</v>
      </c>
      <c r="X224" s="18">
        <f>IFERROR(VLOOKUP($B224,'[9]SourceData (quarterly)'!$A$2:$Z$327,23, FALSE),0)</f>
        <v>826572</v>
      </c>
      <c r="Y224" s="18">
        <f>IFERROR(VLOOKUP($B224,'[9]SourceData (quarterly)'!$A$2:$Z$327,24, FALSE),0)</f>
        <v>753986</v>
      </c>
      <c r="Z224" s="18">
        <f>IFERROR(VLOOKUP($B224,'[9]SourceData (quarterly)'!$A$2:$Z$327,25, FALSE),0)</f>
        <v>0</v>
      </c>
      <c r="AA224" s="18">
        <f>IFERROR(VLOOKUP($B224,'[9]SourceData (quarterly)'!$A$2:$Z$327,26, FALSE),0)</f>
        <v>0</v>
      </c>
      <c r="AB224" s="18">
        <f>IFERROR(VLOOKUP($B224,'[9]SourceData (quarterly)'!$A$2:$AZ$327,27, FALSE),0)</f>
        <v>97000</v>
      </c>
      <c r="AC224" s="18">
        <f>IFERROR(VLOOKUP($B224,'[9]SourceData (quarterly)'!$A$2:$AZ$327,28, FALSE),0)</f>
        <v>6347905</v>
      </c>
    </row>
    <row r="225" spans="2:29" x14ac:dyDescent="0.2">
      <c r="B225" s="41" t="s">
        <v>315</v>
      </c>
      <c r="C225" s="41" t="s">
        <v>316</v>
      </c>
      <c r="D225" s="18">
        <f>IFERROR(VLOOKUP($B225,'[9]SourceData (quarterly)'!$A$2:$Z$327,3, FALSE),0)</f>
        <v>12</v>
      </c>
      <c r="E225" s="18">
        <f>IFERROR(VLOOKUP($B225,'[9]SourceData (quarterly)'!$A$2:$Z$327,4, FALSE),0)</f>
        <v>15</v>
      </c>
      <c r="F225" s="18">
        <f>IFERROR(VLOOKUP($B225,'[9]SourceData (quarterly)'!$A$2:$Z$327,5, FALSE),0)</f>
        <v>14</v>
      </c>
      <c r="G225" s="18">
        <f>IFERROR(VLOOKUP($B225,'[9]SourceData (quarterly)'!$A$2:$Z$327,6, FALSE),0)</f>
        <v>9</v>
      </c>
      <c r="H225" s="18">
        <f>IFERROR(VLOOKUP($B225,'[9]SourceData (quarterly)'!$A$2:$Z$327,7, FALSE),0)</f>
        <v>2</v>
      </c>
      <c r="I225" s="18">
        <f>IFERROR(VLOOKUP($B225,'[9]SourceData (quarterly)'!$A$2:$Z$327,8, FALSE),0)</f>
        <v>6</v>
      </c>
      <c r="J225" s="18">
        <f>IFERROR(VLOOKUP($B225,'[9]SourceData (quarterly)'!$A$2:$Z$327,9, FALSE),0)</f>
        <v>7</v>
      </c>
      <c r="K225" s="18">
        <f>IFERROR(VLOOKUP($B225,'[9]SourceData (quarterly)'!$A$2:$Z$327,10, FALSE),0)</f>
        <v>2</v>
      </c>
      <c r="L225" s="18">
        <f>IFERROR(VLOOKUP($B225,'[9]SourceData (quarterly)'!$A$2:$Z$327,11, FALSE),0)</f>
        <v>4</v>
      </c>
      <c r="M225" s="18">
        <f>IFERROR(VLOOKUP($B225,'[9]SourceData (quarterly)'!$A$2:$Z$327,12, FALSE),0)</f>
        <v>0</v>
      </c>
      <c r="N225" s="18">
        <f>IFERROR(VLOOKUP($B225,'[9]SourceData (quarterly)'!$A$2:$Z$327,13, FALSE),0)</f>
        <v>4</v>
      </c>
      <c r="O225" s="18">
        <f>IFERROR(VLOOKUP($B225,'[9]SourceData (quarterly)'!$A$2:$Z$327,14, FALSE),0)</f>
        <v>3</v>
      </c>
      <c r="P225" s="18">
        <f>IFERROR(VLOOKUP($B225,'[9]SourceData (quarterly)'!$A$2:$Z$327,15, FALSE),0)</f>
        <v>78</v>
      </c>
      <c r="Q225" s="18">
        <f>IFERROR(VLOOKUP($B225,'[9]SourceData (quarterly)'!$A$2:$Z$327,16, FALSE),0)</f>
        <v>497360</v>
      </c>
      <c r="R225" s="18">
        <f>IFERROR(VLOOKUP($B225,'[9]SourceData (quarterly)'!$A$2:$Z$327,17, FALSE),0)</f>
        <v>672860</v>
      </c>
      <c r="S225" s="18">
        <f>IFERROR(VLOOKUP($B225,'[9]SourceData (quarterly)'!$A$2:$Z$327,18, FALSE),0)</f>
        <v>807623</v>
      </c>
      <c r="T225" s="18">
        <f>IFERROR(VLOOKUP($B225,'[9]SourceData (quarterly)'!$A$2:$Z$327,19, FALSE),0)</f>
        <v>606193</v>
      </c>
      <c r="U225" s="18">
        <f>IFERROR(VLOOKUP($B225,'[9]SourceData (quarterly)'!$A$2:$Z$327,20, FALSE),0)</f>
        <v>143000</v>
      </c>
      <c r="V225" s="18">
        <f>IFERROR(VLOOKUP($B225,'[9]SourceData (quarterly)'!$A$2:$Z$327,21, FALSE),0)</f>
        <v>349400</v>
      </c>
      <c r="W225" s="18">
        <f>IFERROR(VLOOKUP($B225,'[9]SourceData (quarterly)'!$A$2:$Z$327,22, FALSE),0)</f>
        <v>642000</v>
      </c>
      <c r="X225" s="18">
        <f>IFERROR(VLOOKUP($B225,'[9]SourceData (quarterly)'!$A$2:$Z$327,23, FALSE),0)</f>
        <v>215000</v>
      </c>
      <c r="Y225" s="18">
        <f>IFERROR(VLOOKUP($B225,'[9]SourceData (quarterly)'!$A$2:$Z$327,24, FALSE),0)</f>
        <v>423200</v>
      </c>
      <c r="Z225" s="18">
        <f>IFERROR(VLOOKUP($B225,'[9]SourceData (quarterly)'!$A$2:$Z$327,25, FALSE),0)</f>
        <v>0</v>
      </c>
      <c r="AA225" s="18">
        <f>IFERROR(VLOOKUP($B225,'[9]SourceData (quarterly)'!$A$2:$Z$327,26, FALSE),0)</f>
        <v>354190</v>
      </c>
      <c r="AB225" s="18">
        <f>IFERROR(VLOOKUP($B225,'[9]SourceData (quarterly)'!$A$2:$AZ$327,27, FALSE),0)</f>
        <v>192000</v>
      </c>
      <c r="AC225" s="18">
        <f>IFERROR(VLOOKUP($B225,'[9]SourceData (quarterly)'!$A$2:$AZ$327,28, FALSE),0)</f>
        <v>4902826</v>
      </c>
    </row>
    <row r="226" spans="2:29" x14ac:dyDescent="0.2">
      <c r="B226" s="41" t="s">
        <v>317</v>
      </c>
      <c r="C226" s="41" t="s">
        <v>318</v>
      </c>
      <c r="D226" s="18">
        <f>IFERROR(VLOOKUP($B226,'[9]SourceData (quarterly)'!$A$2:$Z$327,3, FALSE),0)</f>
        <v>2</v>
      </c>
      <c r="E226" s="18">
        <f>IFERROR(VLOOKUP($B226,'[9]SourceData (quarterly)'!$A$2:$Z$327,4, FALSE),0)</f>
        <v>6</v>
      </c>
      <c r="F226" s="18">
        <f>IFERROR(VLOOKUP($B226,'[9]SourceData (quarterly)'!$A$2:$Z$327,5, FALSE),0)</f>
        <v>11</v>
      </c>
      <c r="G226" s="18">
        <f>IFERROR(VLOOKUP($B226,'[9]SourceData (quarterly)'!$A$2:$Z$327,6, FALSE),0)</f>
        <v>28</v>
      </c>
      <c r="H226" s="18">
        <f>IFERROR(VLOOKUP($B226,'[9]SourceData (quarterly)'!$A$2:$Z$327,7, FALSE),0)</f>
        <v>18</v>
      </c>
      <c r="I226" s="18">
        <f>IFERROR(VLOOKUP($B226,'[9]SourceData (quarterly)'!$A$2:$Z$327,8, FALSE),0)</f>
        <v>12</v>
      </c>
      <c r="J226" s="18">
        <f>IFERROR(VLOOKUP($B226,'[9]SourceData (quarterly)'!$A$2:$Z$327,9, FALSE),0)</f>
        <v>29</v>
      </c>
      <c r="K226" s="18">
        <f>IFERROR(VLOOKUP($B226,'[9]SourceData (quarterly)'!$A$2:$Z$327,10, FALSE),0)</f>
        <v>16</v>
      </c>
      <c r="L226" s="18">
        <f>IFERROR(VLOOKUP($B226,'[9]SourceData (quarterly)'!$A$2:$Z$327,11, FALSE),0)</f>
        <v>13</v>
      </c>
      <c r="M226" s="18">
        <f>IFERROR(VLOOKUP($B226,'[9]SourceData (quarterly)'!$A$2:$Z$327,12, FALSE),0)</f>
        <v>13</v>
      </c>
      <c r="N226" s="18">
        <f>IFERROR(VLOOKUP($B226,'[9]SourceData (quarterly)'!$A$2:$Z$327,13, FALSE),0)</f>
        <v>31</v>
      </c>
      <c r="O226" s="18">
        <f>IFERROR(VLOOKUP($B226,'[9]SourceData (quarterly)'!$A$2:$Z$327,14, FALSE),0)</f>
        <v>4</v>
      </c>
      <c r="P226" s="18">
        <f>IFERROR(VLOOKUP($B226,'[9]SourceData (quarterly)'!$A$2:$Z$327,15, FALSE),0)</f>
        <v>183</v>
      </c>
      <c r="Q226" s="18">
        <f>IFERROR(VLOOKUP($B226,'[9]SourceData (quarterly)'!$A$2:$Z$327,16, FALSE),0)</f>
        <v>107990</v>
      </c>
      <c r="R226" s="18">
        <f>IFERROR(VLOOKUP($B226,'[9]SourceData (quarterly)'!$A$2:$Z$327,17, FALSE),0)</f>
        <v>361060</v>
      </c>
      <c r="S226" s="18">
        <f>IFERROR(VLOOKUP($B226,'[9]SourceData (quarterly)'!$A$2:$Z$327,18, FALSE),0)</f>
        <v>423960</v>
      </c>
      <c r="T226" s="18">
        <f>IFERROR(VLOOKUP($B226,'[9]SourceData (quarterly)'!$A$2:$Z$327,19, FALSE),0)</f>
        <v>1114830</v>
      </c>
      <c r="U226" s="18">
        <f>IFERROR(VLOOKUP($B226,'[9]SourceData (quarterly)'!$A$2:$Z$327,20, FALSE),0)</f>
        <v>941070</v>
      </c>
      <c r="V226" s="18">
        <f>IFERROR(VLOOKUP($B226,'[9]SourceData (quarterly)'!$A$2:$Z$327,21, FALSE),0)</f>
        <v>661480</v>
      </c>
      <c r="W226" s="18">
        <f>IFERROR(VLOOKUP($B226,'[9]SourceData (quarterly)'!$A$2:$Z$327,22, FALSE),0)</f>
        <v>1593690</v>
      </c>
      <c r="X226" s="18">
        <f>IFERROR(VLOOKUP($B226,'[9]SourceData (quarterly)'!$A$2:$Z$327,23, FALSE),0)</f>
        <v>1020604</v>
      </c>
      <c r="Y226" s="18">
        <f>IFERROR(VLOOKUP($B226,'[9]SourceData (quarterly)'!$A$2:$Z$327,24, FALSE),0)</f>
        <v>991900</v>
      </c>
      <c r="Z226" s="18">
        <f>IFERROR(VLOOKUP($B226,'[9]SourceData (quarterly)'!$A$2:$Z$327,25, FALSE),0)</f>
        <v>1020873</v>
      </c>
      <c r="AA226" s="18">
        <f>IFERROR(VLOOKUP($B226,'[9]SourceData (quarterly)'!$A$2:$Z$327,26, FALSE),0)</f>
        <v>1591140</v>
      </c>
      <c r="AB226" s="18">
        <f>IFERROR(VLOOKUP($B226,'[9]SourceData (quarterly)'!$A$2:$AZ$327,27, FALSE),0)</f>
        <v>257980</v>
      </c>
      <c r="AC226" s="18">
        <f>IFERROR(VLOOKUP($B226,'[9]SourceData (quarterly)'!$A$2:$AZ$327,28, FALSE),0)</f>
        <v>10086577</v>
      </c>
    </row>
    <row r="227" spans="2:29" x14ac:dyDescent="0.2">
      <c r="B227" s="41" t="s">
        <v>465</v>
      </c>
      <c r="C227" s="41" t="s">
        <v>466</v>
      </c>
      <c r="D227" s="18">
        <f>IFERROR(VLOOKUP($B227,'[9]SourceData (quarterly)'!$A$2:$Z$327,3, FALSE),0)</f>
        <v>7</v>
      </c>
      <c r="E227" s="18">
        <f>IFERROR(VLOOKUP($B227,'[9]SourceData (quarterly)'!$A$2:$Z$327,4, FALSE),0)</f>
        <v>3</v>
      </c>
      <c r="F227" s="18">
        <f>IFERROR(VLOOKUP($B227,'[9]SourceData (quarterly)'!$A$2:$Z$327,5, FALSE),0)</f>
        <v>5</v>
      </c>
      <c r="G227" s="18">
        <f>IFERROR(VLOOKUP($B227,'[9]SourceData (quarterly)'!$A$2:$Z$327,6, FALSE),0)</f>
        <v>1</v>
      </c>
      <c r="H227" s="18">
        <f>IFERROR(VLOOKUP($B227,'[9]SourceData (quarterly)'!$A$2:$Z$327,7, FALSE),0)</f>
        <v>9</v>
      </c>
      <c r="I227" s="18">
        <f>IFERROR(VLOOKUP($B227,'[9]SourceData (quarterly)'!$A$2:$Z$327,8, FALSE),0)</f>
        <v>10</v>
      </c>
      <c r="J227" s="18">
        <f>IFERROR(VLOOKUP($B227,'[9]SourceData (quarterly)'!$A$2:$Z$327,9, FALSE),0)</f>
        <v>26</v>
      </c>
      <c r="K227" s="18">
        <f>IFERROR(VLOOKUP($B227,'[9]SourceData (quarterly)'!$A$2:$Z$327,10, FALSE),0)</f>
        <v>19</v>
      </c>
      <c r="L227" s="18">
        <f>IFERROR(VLOOKUP($B227,'[9]SourceData (quarterly)'!$A$2:$Z$327,11, FALSE),0)</f>
        <v>48</v>
      </c>
      <c r="M227" s="18">
        <f>IFERROR(VLOOKUP($B227,'[9]SourceData (quarterly)'!$A$2:$Z$327,12, FALSE),0)</f>
        <v>40</v>
      </c>
      <c r="N227" s="18">
        <f>IFERROR(VLOOKUP($B227,'[9]SourceData (quarterly)'!$A$2:$Z$327,13, FALSE),0)</f>
        <v>43</v>
      </c>
      <c r="O227" s="18">
        <f>IFERROR(VLOOKUP($B227,'[9]SourceData (quarterly)'!$A$2:$Z$327,14, FALSE),0)</f>
        <v>36</v>
      </c>
      <c r="P227" s="18">
        <f>IFERROR(VLOOKUP($B227,'[9]SourceData (quarterly)'!$A$2:$Z$327,15, FALSE),0)</f>
        <v>247</v>
      </c>
      <c r="Q227" s="18">
        <f>IFERROR(VLOOKUP($B227,'[9]SourceData (quarterly)'!$A$2:$Z$327,16, FALSE),0)</f>
        <v>252795</v>
      </c>
      <c r="R227" s="18">
        <f>IFERROR(VLOOKUP($B227,'[9]SourceData (quarterly)'!$A$2:$Z$327,17, FALSE),0)</f>
        <v>134298</v>
      </c>
      <c r="S227" s="18">
        <f>IFERROR(VLOOKUP($B227,'[9]SourceData (quarterly)'!$A$2:$Z$327,18, FALSE),0)</f>
        <v>195698</v>
      </c>
      <c r="T227" s="18">
        <f>IFERROR(VLOOKUP($B227,'[9]SourceData (quarterly)'!$A$2:$Z$327,19, FALSE),0)</f>
        <v>41100</v>
      </c>
      <c r="U227" s="18">
        <f>IFERROR(VLOOKUP($B227,'[9]SourceData (quarterly)'!$A$2:$Z$327,20, FALSE),0)</f>
        <v>416439</v>
      </c>
      <c r="V227" s="18">
        <f>IFERROR(VLOOKUP($B227,'[9]SourceData (quarterly)'!$A$2:$Z$327,21, FALSE),0)</f>
        <v>475788</v>
      </c>
      <c r="W227" s="18">
        <f>IFERROR(VLOOKUP($B227,'[9]SourceData (quarterly)'!$A$2:$Z$327,22, FALSE),0)</f>
        <v>1280163</v>
      </c>
      <c r="X227" s="18">
        <f>IFERROR(VLOOKUP($B227,'[9]SourceData (quarterly)'!$A$2:$Z$327,23, FALSE),0)</f>
        <v>1028688</v>
      </c>
      <c r="Y227" s="18">
        <f>IFERROR(VLOOKUP($B227,'[9]SourceData (quarterly)'!$A$2:$Z$327,24, FALSE),0)</f>
        <v>2594201</v>
      </c>
      <c r="Z227" s="18">
        <f>IFERROR(VLOOKUP($B227,'[9]SourceData (quarterly)'!$A$2:$Z$327,25, FALSE),0)</f>
        <v>2241187</v>
      </c>
      <c r="AA227" s="18">
        <f>IFERROR(VLOOKUP($B227,'[9]SourceData (quarterly)'!$A$2:$Z$327,26, FALSE),0)</f>
        <v>2102801</v>
      </c>
      <c r="AB227" s="18">
        <f>IFERROR(VLOOKUP($B227,'[9]SourceData (quarterly)'!$A$2:$AZ$327,27, FALSE),0)</f>
        <v>1782735</v>
      </c>
      <c r="AC227" s="18">
        <f>IFERROR(VLOOKUP($B227,'[9]SourceData (quarterly)'!$A$2:$AZ$327,28, FALSE),0)</f>
        <v>12545893</v>
      </c>
    </row>
    <row r="228" spans="2:29" x14ac:dyDescent="0.2">
      <c r="B228" s="41" t="s">
        <v>467</v>
      </c>
      <c r="C228" s="41" t="s">
        <v>468</v>
      </c>
      <c r="D228" s="18">
        <f>IFERROR(VLOOKUP($B228,'[9]SourceData (quarterly)'!$A$2:$Z$327,3, FALSE),0)</f>
        <v>2</v>
      </c>
      <c r="E228" s="18">
        <f>IFERROR(VLOOKUP($B228,'[9]SourceData (quarterly)'!$A$2:$Z$327,4, FALSE),0)</f>
        <v>15</v>
      </c>
      <c r="F228" s="18">
        <f>IFERROR(VLOOKUP($B228,'[9]SourceData (quarterly)'!$A$2:$Z$327,5, FALSE),0)</f>
        <v>13</v>
      </c>
      <c r="G228" s="18">
        <f>IFERROR(VLOOKUP($B228,'[9]SourceData (quarterly)'!$A$2:$Z$327,6, FALSE),0)</f>
        <v>12</v>
      </c>
      <c r="H228" s="18">
        <f>IFERROR(VLOOKUP($B228,'[9]SourceData (quarterly)'!$A$2:$Z$327,7, FALSE),0)</f>
        <v>13</v>
      </c>
      <c r="I228" s="18">
        <f>IFERROR(VLOOKUP($B228,'[9]SourceData (quarterly)'!$A$2:$Z$327,8, FALSE),0)</f>
        <v>5</v>
      </c>
      <c r="J228" s="18">
        <f>IFERROR(VLOOKUP($B228,'[9]SourceData (quarterly)'!$A$2:$Z$327,9, FALSE),0)</f>
        <v>10</v>
      </c>
      <c r="K228" s="18">
        <f>IFERROR(VLOOKUP($B228,'[9]SourceData (quarterly)'!$A$2:$Z$327,10, FALSE),0)</f>
        <v>11</v>
      </c>
      <c r="L228" s="18">
        <f>IFERROR(VLOOKUP($B228,'[9]SourceData (quarterly)'!$A$2:$Z$327,11, FALSE),0)</f>
        <v>9</v>
      </c>
      <c r="M228" s="18">
        <f>IFERROR(VLOOKUP($B228,'[9]SourceData (quarterly)'!$A$2:$Z$327,12, FALSE),0)</f>
        <v>1</v>
      </c>
      <c r="N228" s="18">
        <f>IFERROR(VLOOKUP($B228,'[9]SourceData (quarterly)'!$A$2:$Z$327,13, FALSE),0)</f>
        <v>5</v>
      </c>
      <c r="O228" s="18">
        <f>IFERROR(VLOOKUP($B228,'[9]SourceData (quarterly)'!$A$2:$Z$327,14, FALSE),0)</f>
        <v>2</v>
      </c>
      <c r="P228" s="18">
        <f>IFERROR(VLOOKUP($B228,'[9]SourceData (quarterly)'!$A$2:$Z$327,15, FALSE),0)</f>
        <v>98</v>
      </c>
      <c r="Q228" s="18">
        <f>IFERROR(VLOOKUP($B228,'[9]SourceData (quarterly)'!$A$2:$Z$327,16, FALSE),0)</f>
        <v>51600</v>
      </c>
      <c r="R228" s="18">
        <f>IFERROR(VLOOKUP($B228,'[9]SourceData (quarterly)'!$A$2:$Z$327,17, FALSE),0)</f>
        <v>543194</v>
      </c>
      <c r="S228" s="18">
        <f>IFERROR(VLOOKUP($B228,'[9]SourceData (quarterly)'!$A$2:$Z$327,18, FALSE),0)</f>
        <v>593213</v>
      </c>
      <c r="T228" s="18">
        <f>IFERROR(VLOOKUP($B228,'[9]SourceData (quarterly)'!$A$2:$Z$327,19, FALSE),0)</f>
        <v>460184</v>
      </c>
      <c r="U228" s="18">
        <f>IFERROR(VLOOKUP($B228,'[9]SourceData (quarterly)'!$A$2:$Z$327,20, FALSE),0)</f>
        <v>522194</v>
      </c>
      <c r="V228" s="18">
        <f>IFERROR(VLOOKUP($B228,'[9]SourceData (quarterly)'!$A$2:$Z$327,21, FALSE),0)</f>
        <v>141800</v>
      </c>
      <c r="W228" s="18">
        <f>IFERROR(VLOOKUP($B228,'[9]SourceData (quarterly)'!$A$2:$Z$327,22, FALSE),0)</f>
        <v>416197</v>
      </c>
      <c r="X228" s="18">
        <f>IFERROR(VLOOKUP($B228,'[9]SourceData (quarterly)'!$A$2:$Z$327,23, FALSE),0)</f>
        <v>354300</v>
      </c>
      <c r="Y228" s="18">
        <f>IFERROR(VLOOKUP($B228,'[9]SourceData (quarterly)'!$A$2:$Z$327,24, FALSE),0)</f>
        <v>244000</v>
      </c>
      <c r="Z228" s="18">
        <f>IFERROR(VLOOKUP($B228,'[9]SourceData (quarterly)'!$A$2:$Z$327,25, FALSE),0)</f>
        <v>26400</v>
      </c>
      <c r="AA228" s="18">
        <f>IFERROR(VLOOKUP($B228,'[9]SourceData (quarterly)'!$A$2:$Z$327,26, FALSE),0)</f>
        <v>273000</v>
      </c>
      <c r="AB228" s="18">
        <f>IFERROR(VLOOKUP($B228,'[9]SourceData (quarterly)'!$A$2:$AZ$327,27, FALSE),0)</f>
        <v>111400</v>
      </c>
      <c r="AC228" s="18">
        <f>IFERROR(VLOOKUP($B228,'[9]SourceData (quarterly)'!$A$2:$AZ$327,28, FALSE),0)</f>
        <v>3737482</v>
      </c>
    </row>
    <row r="229" spans="2:29" x14ac:dyDescent="0.2">
      <c r="B229" s="41" t="s">
        <v>469</v>
      </c>
      <c r="C229" s="41" t="s">
        <v>470</v>
      </c>
      <c r="D229" s="18">
        <f>IFERROR(VLOOKUP($B229,'[9]SourceData (quarterly)'!$A$2:$Z$327,3, FALSE),0)</f>
        <v>5</v>
      </c>
      <c r="E229" s="18">
        <f>IFERROR(VLOOKUP($B229,'[9]SourceData (quarterly)'!$A$2:$Z$327,4, FALSE),0)</f>
        <v>23</v>
      </c>
      <c r="F229" s="18">
        <f>IFERROR(VLOOKUP($B229,'[9]SourceData (quarterly)'!$A$2:$Z$327,5, FALSE),0)</f>
        <v>39</v>
      </c>
      <c r="G229" s="18">
        <f>IFERROR(VLOOKUP($B229,'[9]SourceData (quarterly)'!$A$2:$Z$327,6, FALSE),0)</f>
        <v>7</v>
      </c>
      <c r="H229" s="18">
        <f>IFERROR(VLOOKUP($B229,'[9]SourceData (quarterly)'!$A$2:$Z$327,7, FALSE),0)</f>
        <v>73</v>
      </c>
      <c r="I229" s="18">
        <f>IFERROR(VLOOKUP($B229,'[9]SourceData (quarterly)'!$A$2:$Z$327,8, FALSE),0)</f>
        <v>34</v>
      </c>
      <c r="J229" s="18">
        <f>IFERROR(VLOOKUP($B229,'[9]SourceData (quarterly)'!$A$2:$Z$327,9, FALSE),0)</f>
        <v>63</v>
      </c>
      <c r="K229" s="18">
        <f>IFERROR(VLOOKUP($B229,'[9]SourceData (quarterly)'!$A$2:$Z$327,10, FALSE),0)</f>
        <v>36</v>
      </c>
      <c r="L229" s="18">
        <f>IFERROR(VLOOKUP($B229,'[9]SourceData (quarterly)'!$A$2:$Z$327,11, FALSE),0)</f>
        <v>67</v>
      </c>
      <c r="M229" s="18">
        <f>IFERROR(VLOOKUP($B229,'[9]SourceData (quarterly)'!$A$2:$Z$327,12, FALSE),0)</f>
        <v>57</v>
      </c>
      <c r="N229" s="18">
        <f>IFERROR(VLOOKUP($B229,'[9]SourceData (quarterly)'!$A$2:$Z$327,13, FALSE),0)</f>
        <v>88</v>
      </c>
      <c r="O229" s="18">
        <f>IFERROR(VLOOKUP($B229,'[9]SourceData (quarterly)'!$A$2:$Z$327,14, FALSE),0)</f>
        <v>50</v>
      </c>
      <c r="P229" s="18">
        <f>IFERROR(VLOOKUP($B229,'[9]SourceData (quarterly)'!$A$2:$Z$327,15, FALSE),0)</f>
        <v>542</v>
      </c>
      <c r="Q229" s="18">
        <f>IFERROR(VLOOKUP($B229,'[9]SourceData (quarterly)'!$A$2:$Z$327,16, FALSE),0)</f>
        <v>251177</v>
      </c>
      <c r="R229" s="18">
        <f>IFERROR(VLOOKUP($B229,'[9]SourceData (quarterly)'!$A$2:$Z$327,17, FALSE),0)</f>
        <v>1098748</v>
      </c>
      <c r="S229" s="18">
        <f>IFERROR(VLOOKUP($B229,'[9]SourceData (quarterly)'!$A$2:$Z$327,18, FALSE),0)</f>
        <v>2009973</v>
      </c>
      <c r="T229" s="18">
        <f>IFERROR(VLOOKUP($B229,'[9]SourceData (quarterly)'!$A$2:$Z$327,19, FALSE),0)</f>
        <v>394217</v>
      </c>
      <c r="U229" s="18">
        <f>IFERROR(VLOOKUP($B229,'[9]SourceData (quarterly)'!$A$2:$Z$327,20, FALSE),0)</f>
        <v>3447528</v>
      </c>
      <c r="V229" s="18">
        <f>IFERROR(VLOOKUP($B229,'[9]SourceData (quarterly)'!$A$2:$Z$327,21, FALSE),0)</f>
        <v>1696172</v>
      </c>
      <c r="W229" s="18">
        <f>IFERROR(VLOOKUP($B229,'[9]SourceData (quarterly)'!$A$2:$Z$327,22, FALSE),0)</f>
        <v>3498016</v>
      </c>
      <c r="X229" s="18">
        <f>IFERROR(VLOOKUP($B229,'[9]SourceData (quarterly)'!$A$2:$Z$327,23, FALSE),0)</f>
        <v>2279246</v>
      </c>
      <c r="Y229" s="18">
        <f>IFERROR(VLOOKUP($B229,'[9]SourceData (quarterly)'!$A$2:$Z$327,24, FALSE),0)</f>
        <v>3991152</v>
      </c>
      <c r="Z229" s="18">
        <f>IFERROR(VLOOKUP($B229,'[9]SourceData (quarterly)'!$A$2:$Z$327,25, FALSE),0)</f>
        <v>2931081</v>
      </c>
      <c r="AA229" s="18">
        <f>IFERROR(VLOOKUP($B229,'[9]SourceData (quarterly)'!$A$2:$Z$327,26, FALSE),0)</f>
        <v>4757048</v>
      </c>
      <c r="AB229" s="18">
        <f>IFERROR(VLOOKUP($B229,'[9]SourceData (quarterly)'!$A$2:$AZ$327,27, FALSE),0)</f>
        <v>3085188</v>
      </c>
      <c r="AC229" s="18">
        <f>IFERROR(VLOOKUP($B229,'[9]SourceData (quarterly)'!$A$2:$AZ$327,28, FALSE),0)</f>
        <v>29439546</v>
      </c>
    </row>
    <row r="230" spans="2:29" x14ac:dyDescent="0.2">
      <c r="B230" s="41" t="s">
        <v>471</v>
      </c>
      <c r="C230" s="41" t="s">
        <v>472</v>
      </c>
      <c r="D230" s="18">
        <f>IFERROR(VLOOKUP($B230,'[9]SourceData (quarterly)'!$A$2:$Z$327,3, FALSE),0)</f>
        <v>1</v>
      </c>
      <c r="E230" s="18">
        <f>IFERROR(VLOOKUP($B230,'[9]SourceData (quarterly)'!$A$2:$Z$327,4, FALSE),0)</f>
        <v>1</v>
      </c>
      <c r="F230" s="18">
        <f>IFERROR(VLOOKUP($B230,'[9]SourceData (quarterly)'!$A$2:$Z$327,5, FALSE),0)</f>
        <v>1</v>
      </c>
      <c r="G230" s="18">
        <f>IFERROR(VLOOKUP($B230,'[9]SourceData (quarterly)'!$A$2:$Z$327,6, FALSE),0)</f>
        <v>4</v>
      </c>
      <c r="H230" s="18">
        <f>IFERROR(VLOOKUP($B230,'[9]SourceData (quarterly)'!$A$2:$Z$327,7, FALSE),0)</f>
        <v>12</v>
      </c>
      <c r="I230" s="18">
        <f>IFERROR(VLOOKUP($B230,'[9]SourceData (quarterly)'!$A$2:$Z$327,8, FALSE),0)</f>
        <v>5</v>
      </c>
      <c r="J230" s="18">
        <f>IFERROR(VLOOKUP($B230,'[9]SourceData (quarterly)'!$A$2:$Z$327,9, FALSE),0)</f>
        <v>3</v>
      </c>
      <c r="K230" s="18">
        <f>IFERROR(VLOOKUP($B230,'[9]SourceData (quarterly)'!$A$2:$Z$327,10, FALSE),0)</f>
        <v>3</v>
      </c>
      <c r="L230" s="18">
        <f>IFERROR(VLOOKUP($B230,'[9]SourceData (quarterly)'!$A$2:$Z$327,11, FALSE),0)</f>
        <v>12</v>
      </c>
      <c r="M230" s="18">
        <f>IFERROR(VLOOKUP($B230,'[9]SourceData (quarterly)'!$A$2:$Z$327,12, FALSE),0)</f>
        <v>12</v>
      </c>
      <c r="N230" s="18">
        <f>IFERROR(VLOOKUP($B230,'[9]SourceData (quarterly)'!$A$2:$Z$327,13, FALSE),0)</f>
        <v>28</v>
      </c>
      <c r="O230" s="18">
        <f>IFERROR(VLOOKUP($B230,'[9]SourceData (quarterly)'!$A$2:$Z$327,14, FALSE),0)</f>
        <v>21</v>
      </c>
      <c r="P230" s="18">
        <f>IFERROR(VLOOKUP($B230,'[9]SourceData (quarterly)'!$A$2:$Z$327,15, FALSE),0)</f>
        <v>103</v>
      </c>
      <c r="Q230" s="18">
        <f>IFERROR(VLOOKUP($B230,'[9]SourceData (quarterly)'!$A$2:$Z$327,16, FALSE),0)</f>
        <v>44999</v>
      </c>
      <c r="R230" s="18">
        <f>IFERROR(VLOOKUP($B230,'[9]SourceData (quarterly)'!$A$2:$Z$327,17, FALSE),0)</f>
        <v>42999</v>
      </c>
      <c r="S230" s="18">
        <f>IFERROR(VLOOKUP($B230,'[9]SourceData (quarterly)'!$A$2:$Z$327,18, FALSE),0)</f>
        <v>52599</v>
      </c>
      <c r="T230" s="18">
        <f>IFERROR(VLOOKUP($B230,'[9]SourceData (quarterly)'!$A$2:$Z$327,19, FALSE),0)</f>
        <v>179196</v>
      </c>
      <c r="U230" s="18">
        <f>IFERROR(VLOOKUP($B230,'[9]SourceData (quarterly)'!$A$2:$Z$327,20, FALSE),0)</f>
        <v>520091</v>
      </c>
      <c r="V230" s="18">
        <f>IFERROR(VLOOKUP($B230,'[9]SourceData (quarterly)'!$A$2:$Z$327,21, FALSE),0)</f>
        <v>231195</v>
      </c>
      <c r="W230" s="18">
        <f>IFERROR(VLOOKUP($B230,'[9]SourceData (quarterly)'!$A$2:$Z$327,22, FALSE),0)</f>
        <v>149097</v>
      </c>
      <c r="X230" s="18">
        <f>IFERROR(VLOOKUP($B230,'[9]SourceData (quarterly)'!$A$2:$Z$327,23, FALSE),0)</f>
        <v>144708</v>
      </c>
      <c r="Y230" s="18">
        <f>IFERROR(VLOOKUP($B230,'[9]SourceData (quarterly)'!$A$2:$Z$327,24, FALSE),0)</f>
        <v>559991</v>
      </c>
      <c r="Z230" s="18">
        <f>IFERROR(VLOOKUP($B230,'[9]SourceData (quarterly)'!$A$2:$Z$327,25, FALSE),0)</f>
        <v>547994</v>
      </c>
      <c r="AA230" s="18">
        <f>IFERROR(VLOOKUP($B230,'[9]SourceData (quarterly)'!$A$2:$Z$327,26, FALSE),0)</f>
        <v>1208963</v>
      </c>
      <c r="AB230" s="18">
        <f>IFERROR(VLOOKUP($B230,'[9]SourceData (quarterly)'!$A$2:$AZ$327,27, FALSE),0)</f>
        <v>1022464</v>
      </c>
      <c r="AC230" s="18">
        <f>IFERROR(VLOOKUP($B230,'[9]SourceData (quarterly)'!$A$2:$AZ$327,28, FALSE),0)</f>
        <v>4704296</v>
      </c>
    </row>
    <row r="231" spans="2:29" x14ac:dyDescent="0.2">
      <c r="B231" s="41" t="s">
        <v>473</v>
      </c>
      <c r="C231" s="41" t="s">
        <v>474</v>
      </c>
      <c r="D231" s="18">
        <f>IFERROR(VLOOKUP($B231,'[9]SourceData (quarterly)'!$A$2:$Z$327,3, FALSE),0)</f>
        <v>15</v>
      </c>
      <c r="E231" s="18">
        <f>IFERROR(VLOOKUP($B231,'[9]SourceData (quarterly)'!$A$2:$Z$327,4, FALSE),0)</f>
        <v>6</v>
      </c>
      <c r="F231" s="18">
        <f>IFERROR(VLOOKUP($B231,'[9]SourceData (quarterly)'!$A$2:$Z$327,5, FALSE),0)</f>
        <v>8</v>
      </c>
      <c r="G231" s="18">
        <f>IFERROR(VLOOKUP($B231,'[9]SourceData (quarterly)'!$A$2:$Z$327,6, FALSE),0)</f>
        <v>4</v>
      </c>
      <c r="H231" s="18">
        <f>IFERROR(VLOOKUP($B231,'[9]SourceData (quarterly)'!$A$2:$Z$327,7, FALSE),0)</f>
        <v>4</v>
      </c>
      <c r="I231" s="18">
        <f>IFERROR(VLOOKUP($B231,'[9]SourceData (quarterly)'!$A$2:$Z$327,8, FALSE),0)</f>
        <v>5</v>
      </c>
      <c r="J231" s="18">
        <f>IFERROR(VLOOKUP($B231,'[9]SourceData (quarterly)'!$A$2:$Z$327,9, FALSE),0)</f>
        <v>0</v>
      </c>
      <c r="K231" s="18">
        <f>IFERROR(VLOOKUP($B231,'[9]SourceData (quarterly)'!$A$2:$Z$327,10, FALSE),0)</f>
        <v>0</v>
      </c>
      <c r="L231" s="18">
        <f>IFERROR(VLOOKUP($B231,'[9]SourceData (quarterly)'!$A$2:$Z$327,11, FALSE),0)</f>
        <v>0</v>
      </c>
      <c r="M231" s="18">
        <f>IFERROR(VLOOKUP($B231,'[9]SourceData (quarterly)'!$A$2:$Z$327,12, FALSE),0)</f>
        <v>0</v>
      </c>
      <c r="N231" s="18">
        <f>IFERROR(VLOOKUP($B231,'[9]SourceData (quarterly)'!$A$2:$Z$327,13, FALSE),0)</f>
        <v>1</v>
      </c>
      <c r="O231" s="18">
        <f>IFERROR(VLOOKUP($B231,'[9]SourceData (quarterly)'!$A$2:$Z$327,14, FALSE),0)</f>
        <v>2</v>
      </c>
      <c r="P231" s="18">
        <f>IFERROR(VLOOKUP($B231,'[9]SourceData (quarterly)'!$A$2:$Z$327,15, FALSE),0)</f>
        <v>45</v>
      </c>
      <c r="Q231" s="18">
        <f>IFERROR(VLOOKUP($B231,'[9]SourceData (quarterly)'!$A$2:$Z$327,16, FALSE),0)</f>
        <v>580570</v>
      </c>
      <c r="R231" s="18">
        <f>IFERROR(VLOOKUP($B231,'[9]SourceData (quarterly)'!$A$2:$Z$327,17, FALSE),0)</f>
        <v>229969</v>
      </c>
      <c r="S231" s="18">
        <f>IFERROR(VLOOKUP($B231,'[9]SourceData (quarterly)'!$A$2:$Z$327,18, FALSE),0)</f>
        <v>254920</v>
      </c>
      <c r="T231" s="18">
        <f>IFERROR(VLOOKUP($B231,'[9]SourceData (quarterly)'!$A$2:$Z$327,19, FALSE),0)</f>
        <v>157560</v>
      </c>
      <c r="U231" s="18">
        <f>IFERROR(VLOOKUP($B231,'[9]SourceData (quarterly)'!$A$2:$Z$327,20, FALSE),0)</f>
        <v>216960</v>
      </c>
      <c r="V231" s="18">
        <f>IFERROR(VLOOKUP($B231,'[9]SourceData (quarterly)'!$A$2:$Z$327,21, FALSE),0)</f>
        <v>254750</v>
      </c>
      <c r="W231" s="18">
        <f>IFERROR(VLOOKUP($B231,'[9]SourceData (quarterly)'!$A$2:$Z$327,22, FALSE),0)</f>
        <v>0</v>
      </c>
      <c r="X231" s="18">
        <f>IFERROR(VLOOKUP($B231,'[9]SourceData (quarterly)'!$A$2:$Z$327,23, FALSE),0)</f>
        <v>0</v>
      </c>
      <c r="Y231" s="18">
        <f>IFERROR(VLOOKUP($B231,'[9]SourceData (quarterly)'!$A$2:$Z$327,24, FALSE),0)</f>
        <v>0</v>
      </c>
      <c r="Z231" s="18">
        <f>IFERROR(VLOOKUP($B231,'[9]SourceData (quarterly)'!$A$2:$Z$327,25, FALSE),0)</f>
        <v>0</v>
      </c>
      <c r="AA231" s="18">
        <f>IFERROR(VLOOKUP($B231,'[9]SourceData (quarterly)'!$A$2:$Z$327,26, FALSE),0)</f>
        <v>120000</v>
      </c>
      <c r="AB231" s="18">
        <f>IFERROR(VLOOKUP($B231,'[9]SourceData (quarterly)'!$A$2:$AZ$327,27, FALSE),0)</f>
        <v>182000</v>
      </c>
      <c r="AC231" s="18">
        <f>IFERROR(VLOOKUP($B231,'[9]SourceData (quarterly)'!$A$2:$AZ$327,28, FALSE),0)</f>
        <v>1996729</v>
      </c>
    </row>
    <row r="232" spans="2:29" x14ac:dyDescent="0.2">
      <c r="B232" s="41" t="s">
        <v>475</v>
      </c>
      <c r="C232" s="41" t="s">
        <v>476</v>
      </c>
      <c r="D232" s="18">
        <f>IFERROR(VLOOKUP($B232,'[9]SourceData (quarterly)'!$A$2:$Z$327,3, FALSE),0)</f>
        <v>5</v>
      </c>
      <c r="E232" s="18">
        <f>IFERROR(VLOOKUP($B232,'[9]SourceData (quarterly)'!$A$2:$Z$327,4, FALSE),0)</f>
        <v>23</v>
      </c>
      <c r="F232" s="18">
        <f>IFERROR(VLOOKUP($B232,'[9]SourceData (quarterly)'!$A$2:$Z$327,5, FALSE),0)</f>
        <v>25</v>
      </c>
      <c r="G232" s="18">
        <f>IFERROR(VLOOKUP($B232,'[9]SourceData (quarterly)'!$A$2:$Z$327,6, FALSE),0)</f>
        <v>25</v>
      </c>
      <c r="H232" s="18">
        <f>IFERROR(VLOOKUP($B232,'[9]SourceData (quarterly)'!$A$2:$Z$327,7, FALSE),0)</f>
        <v>16</v>
      </c>
      <c r="I232" s="18">
        <f>IFERROR(VLOOKUP($B232,'[9]SourceData (quarterly)'!$A$2:$Z$327,8, FALSE),0)</f>
        <v>14</v>
      </c>
      <c r="J232" s="18">
        <f>IFERROR(VLOOKUP($B232,'[9]SourceData (quarterly)'!$A$2:$Z$327,9, FALSE),0)</f>
        <v>13</v>
      </c>
      <c r="K232" s="18">
        <f>IFERROR(VLOOKUP($B232,'[9]SourceData (quarterly)'!$A$2:$Z$327,10, FALSE),0)</f>
        <v>2</v>
      </c>
      <c r="L232" s="18">
        <f>IFERROR(VLOOKUP($B232,'[9]SourceData (quarterly)'!$A$2:$Z$327,11, FALSE),0)</f>
        <v>7</v>
      </c>
      <c r="M232" s="18">
        <f>IFERROR(VLOOKUP($B232,'[9]SourceData (quarterly)'!$A$2:$Z$327,12, FALSE),0)</f>
        <v>17</v>
      </c>
      <c r="N232" s="18">
        <f>IFERROR(VLOOKUP($B232,'[9]SourceData (quarterly)'!$A$2:$Z$327,13, FALSE),0)</f>
        <v>33</v>
      </c>
      <c r="O232" s="18">
        <f>IFERROR(VLOOKUP($B232,'[9]SourceData (quarterly)'!$A$2:$Z$327,14, FALSE),0)</f>
        <v>25</v>
      </c>
      <c r="P232" s="18">
        <f>IFERROR(VLOOKUP($B232,'[9]SourceData (quarterly)'!$A$2:$Z$327,15, FALSE),0)</f>
        <v>205</v>
      </c>
      <c r="Q232" s="18">
        <f>IFERROR(VLOOKUP($B232,'[9]SourceData (quarterly)'!$A$2:$Z$327,16, FALSE),0)</f>
        <v>189196</v>
      </c>
      <c r="R232" s="18">
        <f>IFERROR(VLOOKUP($B232,'[9]SourceData (quarterly)'!$A$2:$Z$327,17, FALSE),0)</f>
        <v>1020069</v>
      </c>
      <c r="S232" s="18">
        <f>IFERROR(VLOOKUP($B232,'[9]SourceData (quarterly)'!$A$2:$Z$327,18, FALSE),0)</f>
        <v>1261692</v>
      </c>
      <c r="T232" s="18">
        <f>IFERROR(VLOOKUP($B232,'[9]SourceData (quarterly)'!$A$2:$Z$327,19, FALSE),0)</f>
        <v>1314835</v>
      </c>
      <c r="U232" s="18">
        <f>IFERROR(VLOOKUP($B232,'[9]SourceData (quarterly)'!$A$2:$Z$327,20, FALSE),0)</f>
        <v>792693</v>
      </c>
      <c r="V232" s="18">
        <f>IFERROR(VLOOKUP($B232,'[9]SourceData (quarterly)'!$A$2:$Z$327,21, FALSE),0)</f>
        <v>858498</v>
      </c>
      <c r="W232" s="18">
        <f>IFERROR(VLOOKUP($B232,'[9]SourceData (quarterly)'!$A$2:$Z$327,22, FALSE),0)</f>
        <v>642593</v>
      </c>
      <c r="X232" s="18">
        <f>IFERROR(VLOOKUP($B232,'[9]SourceData (quarterly)'!$A$2:$Z$327,23, FALSE),0)</f>
        <v>131998</v>
      </c>
      <c r="Y232" s="18">
        <f>IFERROR(VLOOKUP($B232,'[9]SourceData (quarterly)'!$A$2:$Z$327,24, FALSE),0)</f>
        <v>522694</v>
      </c>
      <c r="Z232" s="18">
        <f>IFERROR(VLOOKUP($B232,'[9]SourceData (quarterly)'!$A$2:$Z$327,25, FALSE),0)</f>
        <v>939789</v>
      </c>
      <c r="AA232" s="18">
        <f>IFERROR(VLOOKUP($B232,'[9]SourceData (quarterly)'!$A$2:$Z$327,26, FALSE),0)</f>
        <v>1927423</v>
      </c>
      <c r="AB232" s="18">
        <f>IFERROR(VLOOKUP($B232,'[9]SourceData (quarterly)'!$A$2:$AZ$327,27, FALSE),0)</f>
        <v>1326157</v>
      </c>
      <c r="AC232" s="18">
        <f>IFERROR(VLOOKUP($B232,'[9]SourceData (quarterly)'!$A$2:$AZ$327,28, FALSE),0)</f>
        <v>10927637</v>
      </c>
    </row>
    <row r="233" spans="2:29" x14ac:dyDescent="0.2">
      <c r="B233" s="41" t="s">
        <v>477</v>
      </c>
      <c r="C233" s="41" t="s">
        <v>478</v>
      </c>
      <c r="D233" s="18">
        <f>IFERROR(VLOOKUP($B233,'[9]SourceData (quarterly)'!$A$2:$Z$327,3, FALSE),0)</f>
        <v>0</v>
      </c>
      <c r="E233" s="18">
        <f>IFERROR(VLOOKUP($B233,'[9]SourceData (quarterly)'!$A$2:$Z$327,4, FALSE),0)</f>
        <v>0</v>
      </c>
      <c r="F233" s="18">
        <f>IFERROR(VLOOKUP($B233,'[9]SourceData (quarterly)'!$A$2:$Z$327,5, FALSE),0)</f>
        <v>2</v>
      </c>
      <c r="G233" s="18">
        <f>IFERROR(VLOOKUP($B233,'[9]SourceData (quarterly)'!$A$2:$Z$327,6, FALSE),0)</f>
        <v>1</v>
      </c>
      <c r="H233" s="18">
        <f>IFERROR(VLOOKUP($B233,'[9]SourceData (quarterly)'!$A$2:$Z$327,7, FALSE),0)</f>
        <v>0</v>
      </c>
      <c r="I233" s="18">
        <f>IFERROR(VLOOKUP($B233,'[9]SourceData (quarterly)'!$A$2:$Z$327,8, FALSE),0)</f>
        <v>0</v>
      </c>
      <c r="J233" s="18">
        <f>IFERROR(VLOOKUP($B233,'[9]SourceData (quarterly)'!$A$2:$Z$327,9, FALSE),0)</f>
        <v>2</v>
      </c>
      <c r="K233" s="18">
        <f>IFERROR(VLOOKUP($B233,'[9]SourceData (quarterly)'!$A$2:$Z$327,10, FALSE),0)</f>
        <v>2</v>
      </c>
      <c r="L233" s="18">
        <f>IFERROR(VLOOKUP($B233,'[9]SourceData (quarterly)'!$A$2:$Z$327,11, FALSE),0)</f>
        <v>0</v>
      </c>
      <c r="M233" s="18">
        <f>IFERROR(VLOOKUP($B233,'[9]SourceData (quarterly)'!$A$2:$Z$327,12, FALSE),0)</f>
        <v>1</v>
      </c>
      <c r="N233" s="18">
        <f>IFERROR(VLOOKUP($B233,'[9]SourceData (quarterly)'!$A$2:$Z$327,13, FALSE),0)</f>
        <v>3</v>
      </c>
      <c r="O233" s="18">
        <f>IFERROR(VLOOKUP($B233,'[9]SourceData (quarterly)'!$A$2:$Z$327,14, FALSE),0)</f>
        <v>7</v>
      </c>
      <c r="P233" s="18">
        <f>IFERROR(VLOOKUP($B233,'[9]SourceData (quarterly)'!$A$2:$Z$327,15, FALSE),0)</f>
        <v>18</v>
      </c>
      <c r="Q233" s="18">
        <f>IFERROR(VLOOKUP($B233,'[9]SourceData (quarterly)'!$A$2:$Z$327,16, FALSE),0)</f>
        <v>0</v>
      </c>
      <c r="R233" s="18">
        <f>IFERROR(VLOOKUP($B233,'[9]SourceData (quarterly)'!$A$2:$Z$327,17, FALSE),0)</f>
        <v>0</v>
      </c>
      <c r="S233" s="18">
        <f>IFERROR(VLOOKUP($B233,'[9]SourceData (quarterly)'!$A$2:$Z$327,18, FALSE),0)</f>
        <v>199000</v>
      </c>
      <c r="T233" s="18">
        <f>IFERROR(VLOOKUP($B233,'[9]SourceData (quarterly)'!$A$2:$Z$327,19, FALSE),0)</f>
        <v>75000</v>
      </c>
      <c r="U233" s="18">
        <f>IFERROR(VLOOKUP($B233,'[9]SourceData (quarterly)'!$A$2:$Z$327,20, FALSE),0)</f>
        <v>0</v>
      </c>
      <c r="V233" s="18">
        <f>IFERROR(VLOOKUP($B233,'[9]SourceData (quarterly)'!$A$2:$Z$327,21, FALSE),0)</f>
        <v>0</v>
      </c>
      <c r="W233" s="18">
        <f>IFERROR(VLOOKUP($B233,'[9]SourceData (quarterly)'!$A$2:$Z$327,22, FALSE),0)</f>
        <v>124000</v>
      </c>
      <c r="X233" s="18">
        <f>IFERROR(VLOOKUP($B233,'[9]SourceData (quarterly)'!$A$2:$Z$327,23, FALSE),0)</f>
        <v>160600</v>
      </c>
      <c r="Y233" s="18">
        <f>IFERROR(VLOOKUP($B233,'[9]SourceData (quarterly)'!$A$2:$Z$327,24, FALSE),0)</f>
        <v>0</v>
      </c>
      <c r="Z233" s="18">
        <f>IFERROR(VLOOKUP($B233,'[9]SourceData (quarterly)'!$A$2:$Z$327,25, FALSE),0)</f>
        <v>62590</v>
      </c>
      <c r="AA233" s="18">
        <f>IFERROR(VLOOKUP($B233,'[9]SourceData (quarterly)'!$A$2:$Z$327,26, FALSE),0)</f>
        <v>285000</v>
      </c>
      <c r="AB233" s="18">
        <f>IFERROR(VLOOKUP($B233,'[9]SourceData (quarterly)'!$A$2:$AZ$327,27, FALSE),0)</f>
        <v>428600</v>
      </c>
      <c r="AC233" s="18">
        <f>IFERROR(VLOOKUP($B233,'[9]SourceData (quarterly)'!$A$2:$AZ$327,28, FALSE),0)</f>
        <v>1334790</v>
      </c>
    </row>
    <row r="234" spans="2:29" x14ac:dyDescent="0.2">
      <c r="B234" s="41" t="s">
        <v>479</v>
      </c>
      <c r="C234" s="41" t="s">
        <v>480</v>
      </c>
      <c r="D234" s="18">
        <f>IFERROR(VLOOKUP($B234,'[9]SourceData (quarterly)'!$A$2:$Z$327,3, FALSE),0)</f>
        <v>0</v>
      </c>
      <c r="E234" s="18">
        <f>IFERROR(VLOOKUP($B234,'[9]SourceData (quarterly)'!$A$2:$Z$327,4, FALSE),0)</f>
        <v>1</v>
      </c>
      <c r="F234" s="18">
        <f>IFERROR(VLOOKUP($B234,'[9]SourceData (quarterly)'!$A$2:$Z$327,5, FALSE),0)</f>
        <v>6</v>
      </c>
      <c r="G234" s="18">
        <f>IFERROR(VLOOKUP($B234,'[9]SourceData (quarterly)'!$A$2:$Z$327,6, FALSE),0)</f>
        <v>3</v>
      </c>
      <c r="H234" s="18">
        <f>IFERROR(VLOOKUP($B234,'[9]SourceData (quarterly)'!$A$2:$Z$327,7, FALSE),0)</f>
        <v>3</v>
      </c>
      <c r="I234" s="18">
        <f>IFERROR(VLOOKUP($B234,'[9]SourceData (quarterly)'!$A$2:$Z$327,8, FALSE),0)</f>
        <v>2</v>
      </c>
      <c r="J234" s="18">
        <f>IFERROR(VLOOKUP($B234,'[9]SourceData (quarterly)'!$A$2:$Z$327,9, FALSE),0)</f>
        <v>1</v>
      </c>
      <c r="K234" s="18">
        <f>IFERROR(VLOOKUP($B234,'[9]SourceData (quarterly)'!$A$2:$Z$327,10, FALSE),0)</f>
        <v>2</v>
      </c>
      <c r="L234" s="18">
        <f>IFERROR(VLOOKUP($B234,'[9]SourceData (quarterly)'!$A$2:$Z$327,11, FALSE),0)</f>
        <v>6</v>
      </c>
      <c r="M234" s="18">
        <f>IFERROR(VLOOKUP($B234,'[9]SourceData (quarterly)'!$A$2:$Z$327,12, FALSE),0)</f>
        <v>1</v>
      </c>
      <c r="N234" s="18">
        <f>IFERROR(VLOOKUP($B234,'[9]SourceData (quarterly)'!$A$2:$Z$327,13, FALSE),0)</f>
        <v>6</v>
      </c>
      <c r="O234" s="18">
        <f>IFERROR(VLOOKUP($B234,'[9]SourceData (quarterly)'!$A$2:$Z$327,14, FALSE),0)</f>
        <v>8</v>
      </c>
      <c r="P234" s="18">
        <f>IFERROR(VLOOKUP($B234,'[9]SourceData (quarterly)'!$A$2:$Z$327,15, FALSE),0)</f>
        <v>39</v>
      </c>
      <c r="Q234" s="18">
        <f>IFERROR(VLOOKUP($B234,'[9]SourceData (quarterly)'!$A$2:$Z$327,16, FALSE),0)</f>
        <v>0</v>
      </c>
      <c r="R234" s="18">
        <f>IFERROR(VLOOKUP($B234,'[9]SourceData (quarterly)'!$A$2:$Z$327,17, FALSE),0)</f>
        <v>33100</v>
      </c>
      <c r="S234" s="18">
        <f>IFERROR(VLOOKUP($B234,'[9]SourceData (quarterly)'!$A$2:$Z$327,18, FALSE),0)</f>
        <v>189950</v>
      </c>
      <c r="T234" s="18">
        <f>IFERROR(VLOOKUP($B234,'[9]SourceData (quarterly)'!$A$2:$Z$327,19, FALSE),0)</f>
        <v>87850</v>
      </c>
      <c r="U234" s="18">
        <f>IFERROR(VLOOKUP($B234,'[9]SourceData (quarterly)'!$A$2:$Z$327,20, FALSE),0)</f>
        <v>145000</v>
      </c>
      <c r="V234" s="18">
        <f>IFERROR(VLOOKUP($B234,'[9]SourceData (quarterly)'!$A$2:$Z$327,21, FALSE),0)</f>
        <v>156000</v>
      </c>
      <c r="W234" s="18">
        <f>IFERROR(VLOOKUP($B234,'[9]SourceData (quarterly)'!$A$2:$Z$327,22, FALSE),0)</f>
        <v>89999</v>
      </c>
      <c r="X234" s="18">
        <f>IFERROR(VLOOKUP($B234,'[9]SourceData (quarterly)'!$A$2:$Z$327,23, FALSE),0)</f>
        <v>124125</v>
      </c>
      <c r="Y234" s="18">
        <f>IFERROR(VLOOKUP($B234,'[9]SourceData (quarterly)'!$A$2:$Z$327,24, FALSE),0)</f>
        <v>183595</v>
      </c>
      <c r="Z234" s="18">
        <f>IFERROR(VLOOKUP($B234,'[9]SourceData (quarterly)'!$A$2:$Z$327,25, FALSE),0)</f>
        <v>72000</v>
      </c>
      <c r="AA234" s="18">
        <f>IFERROR(VLOOKUP($B234,'[9]SourceData (quarterly)'!$A$2:$Z$327,26, FALSE),0)</f>
        <v>298595</v>
      </c>
      <c r="AB234" s="18">
        <f>IFERROR(VLOOKUP($B234,'[9]SourceData (quarterly)'!$A$2:$AZ$327,27, FALSE),0)</f>
        <v>437193</v>
      </c>
      <c r="AC234" s="18">
        <f>IFERROR(VLOOKUP($B234,'[9]SourceData (quarterly)'!$A$2:$AZ$327,28, FALSE),0)</f>
        <v>1817407</v>
      </c>
    </row>
    <row r="235" spans="2:29" x14ac:dyDescent="0.2">
      <c r="B235" s="41" t="s">
        <v>481</v>
      </c>
      <c r="C235" s="41" t="s">
        <v>482</v>
      </c>
      <c r="D235" s="18">
        <f>IFERROR(VLOOKUP($B235,'[9]SourceData (quarterly)'!$A$2:$Z$327,3, FALSE),0)</f>
        <v>8</v>
      </c>
      <c r="E235" s="18">
        <f>IFERROR(VLOOKUP($B235,'[9]SourceData (quarterly)'!$A$2:$Z$327,4, FALSE),0)</f>
        <v>16</v>
      </c>
      <c r="F235" s="18">
        <f>IFERROR(VLOOKUP($B235,'[9]SourceData (quarterly)'!$A$2:$Z$327,5, FALSE),0)</f>
        <v>32</v>
      </c>
      <c r="G235" s="18">
        <f>IFERROR(VLOOKUP($B235,'[9]SourceData (quarterly)'!$A$2:$Z$327,6, FALSE),0)</f>
        <v>31</v>
      </c>
      <c r="H235" s="18">
        <f>IFERROR(VLOOKUP($B235,'[9]SourceData (quarterly)'!$A$2:$Z$327,7, FALSE),0)</f>
        <v>23</v>
      </c>
      <c r="I235" s="18">
        <f>IFERROR(VLOOKUP($B235,'[9]SourceData (quarterly)'!$A$2:$Z$327,8, FALSE),0)</f>
        <v>30</v>
      </c>
      <c r="J235" s="18">
        <f>IFERROR(VLOOKUP($B235,'[9]SourceData (quarterly)'!$A$2:$Z$327,9, FALSE),0)</f>
        <v>63</v>
      </c>
      <c r="K235" s="18">
        <f>IFERROR(VLOOKUP($B235,'[9]SourceData (quarterly)'!$A$2:$Z$327,10, FALSE),0)</f>
        <v>14</v>
      </c>
      <c r="L235" s="18">
        <f>IFERROR(VLOOKUP($B235,'[9]SourceData (quarterly)'!$A$2:$Z$327,11, FALSE),0)</f>
        <v>59</v>
      </c>
      <c r="M235" s="18">
        <f>IFERROR(VLOOKUP($B235,'[9]SourceData (quarterly)'!$A$2:$Z$327,12, FALSE),0)</f>
        <v>23</v>
      </c>
      <c r="N235" s="18">
        <f>IFERROR(VLOOKUP($B235,'[9]SourceData (quarterly)'!$A$2:$Z$327,13, FALSE),0)</f>
        <v>60</v>
      </c>
      <c r="O235" s="18">
        <f>IFERROR(VLOOKUP($B235,'[9]SourceData (quarterly)'!$A$2:$Z$327,14, FALSE),0)</f>
        <v>34</v>
      </c>
      <c r="P235" s="18">
        <f>IFERROR(VLOOKUP($B235,'[9]SourceData (quarterly)'!$A$2:$Z$327,15, FALSE),0)</f>
        <v>393</v>
      </c>
      <c r="Q235" s="18">
        <f>IFERROR(VLOOKUP($B235,'[9]SourceData (quarterly)'!$A$2:$Z$327,16, FALSE),0)</f>
        <v>291680</v>
      </c>
      <c r="R235" s="18">
        <f>IFERROR(VLOOKUP($B235,'[9]SourceData (quarterly)'!$A$2:$Z$327,17, FALSE),0)</f>
        <v>679817</v>
      </c>
      <c r="S235" s="18">
        <f>IFERROR(VLOOKUP($B235,'[9]SourceData (quarterly)'!$A$2:$Z$327,18, FALSE),0)</f>
        <v>1339615</v>
      </c>
      <c r="T235" s="18">
        <f>IFERROR(VLOOKUP($B235,'[9]SourceData (quarterly)'!$A$2:$Z$327,19, FALSE),0)</f>
        <v>1222119</v>
      </c>
      <c r="U235" s="18">
        <f>IFERROR(VLOOKUP($B235,'[9]SourceData (quarterly)'!$A$2:$Z$327,20, FALSE),0)</f>
        <v>1031817</v>
      </c>
      <c r="V235" s="18">
        <f>IFERROR(VLOOKUP($B235,'[9]SourceData (quarterly)'!$A$2:$Z$327,21, FALSE),0)</f>
        <v>1237148</v>
      </c>
      <c r="W235" s="18">
        <f>IFERROR(VLOOKUP($B235,'[9]SourceData (quarterly)'!$A$2:$Z$327,22, FALSE),0)</f>
        <v>2549284</v>
      </c>
      <c r="X235" s="18">
        <f>IFERROR(VLOOKUP($B235,'[9]SourceData (quarterly)'!$A$2:$Z$327,23, FALSE),0)</f>
        <v>692336</v>
      </c>
      <c r="Y235" s="18">
        <f>IFERROR(VLOOKUP($B235,'[9]SourceData (quarterly)'!$A$2:$Z$327,24, FALSE),0)</f>
        <v>2574141</v>
      </c>
      <c r="Z235" s="18">
        <f>IFERROR(VLOOKUP($B235,'[9]SourceData (quarterly)'!$A$2:$Z$327,25, FALSE),0)</f>
        <v>1151973</v>
      </c>
      <c r="AA235" s="18">
        <f>IFERROR(VLOOKUP($B235,'[9]SourceData (quarterly)'!$A$2:$Z$327,26, FALSE),0)</f>
        <v>2709170</v>
      </c>
      <c r="AB235" s="18">
        <f>IFERROR(VLOOKUP($B235,'[9]SourceData (quarterly)'!$A$2:$AZ$327,27, FALSE),0)</f>
        <v>1802544</v>
      </c>
      <c r="AC235" s="18">
        <f>IFERROR(VLOOKUP($B235,'[9]SourceData (quarterly)'!$A$2:$AZ$327,28, FALSE),0)</f>
        <v>17281644</v>
      </c>
    </row>
    <row r="236" spans="2:29" x14ac:dyDescent="0.2">
      <c r="B236" s="41" t="s">
        <v>483</v>
      </c>
      <c r="C236" s="41" t="s">
        <v>484</v>
      </c>
      <c r="D236" s="18">
        <f>IFERROR(VLOOKUP($B236,'[9]SourceData (quarterly)'!$A$2:$Z$327,3, FALSE),0)</f>
        <v>0</v>
      </c>
      <c r="E236" s="18">
        <f>IFERROR(VLOOKUP($B236,'[9]SourceData (quarterly)'!$A$2:$Z$327,4, FALSE),0)</f>
        <v>0</v>
      </c>
      <c r="F236" s="18">
        <f>IFERROR(VLOOKUP($B236,'[9]SourceData (quarterly)'!$A$2:$Z$327,5, FALSE),0)</f>
        <v>10</v>
      </c>
      <c r="G236" s="18">
        <f>IFERROR(VLOOKUP($B236,'[9]SourceData (quarterly)'!$A$2:$Z$327,6, FALSE),0)</f>
        <v>8</v>
      </c>
      <c r="H236" s="18">
        <f>IFERROR(VLOOKUP($B236,'[9]SourceData (quarterly)'!$A$2:$Z$327,7, FALSE),0)</f>
        <v>6</v>
      </c>
      <c r="I236" s="18">
        <f>IFERROR(VLOOKUP($B236,'[9]SourceData (quarterly)'!$A$2:$Z$327,8, FALSE),0)</f>
        <v>13</v>
      </c>
      <c r="J236" s="18">
        <f>IFERROR(VLOOKUP($B236,'[9]SourceData (quarterly)'!$A$2:$Z$327,9, FALSE),0)</f>
        <v>2</v>
      </c>
      <c r="K236" s="18">
        <f>IFERROR(VLOOKUP($B236,'[9]SourceData (quarterly)'!$A$2:$Z$327,10, FALSE),0)</f>
        <v>4</v>
      </c>
      <c r="L236" s="18">
        <f>IFERROR(VLOOKUP($B236,'[9]SourceData (quarterly)'!$A$2:$Z$327,11, FALSE),0)</f>
        <v>4</v>
      </c>
      <c r="M236" s="18">
        <f>IFERROR(VLOOKUP($B236,'[9]SourceData (quarterly)'!$A$2:$Z$327,12, FALSE),0)</f>
        <v>4</v>
      </c>
      <c r="N236" s="18">
        <f>IFERROR(VLOOKUP($B236,'[9]SourceData (quarterly)'!$A$2:$Z$327,13, FALSE),0)</f>
        <v>5</v>
      </c>
      <c r="O236" s="18">
        <f>IFERROR(VLOOKUP($B236,'[9]SourceData (quarterly)'!$A$2:$Z$327,14, FALSE),0)</f>
        <v>2</v>
      </c>
      <c r="P236" s="18">
        <f>IFERROR(VLOOKUP($B236,'[9]SourceData (quarterly)'!$A$2:$Z$327,15, FALSE),0)</f>
        <v>58</v>
      </c>
      <c r="Q236" s="18">
        <f>IFERROR(VLOOKUP($B236,'[9]SourceData (quarterly)'!$A$2:$Z$327,16, FALSE),0)</f>
        <v>0</v>
      </c>
      <c r="R236" s="18">
        <f>IFERROR(VLOOKUP($B236,'[9]SourceData (quarterly)'!$A$2:$Z$327,17, FALSE),0)</f>
        <v>0</v>
      </c>
      <c r="S236" s="18">
        <f>IFERROR(VLOOKUP($B236,'[9]SourceData (quarterly)'!$A$2:$Z$327,18, FALSE),0)</f>
        <v>374379</v>
      </c>
      <c r="T236" s="18">
        <f>IFERROR(VLOOKUP($B236,'[9]SourceData (quarterly)'!$A$2:$Z$327,19, FALSE),0)</f>
        <v>282590</v>
      </c>
      <c r="U236" s="18">
        <f>IFERROR(VLOOKUP($B236,'[9]SourceData (quarterly)'!$A$2:$Z$327,20, FALSE),0)</f>
        <v>236379</v>
      </c>
      <c r="V236" s="18">
        <f>IFERROR(VLOOKUP($B236,'[9]SourceData (quarterly)'!$A$2:$Z$327,21, FALSE),0)</f>
        <v>535559</v>
      </c>
      <c r="W236" s="18">
        <f>IFERROR(VLOOKUP($B236,'[9]SourceData (quarterly)'!$A$2:$Z$327,22, FALSE),0)</f>
        <v>70000</v>
      </c>
      <c r="X236" s="18">
        <f>IFERROR(VLOOKUP($B236,'[9]SourceData (quarterly)'!$A$2:$Z$327,23, FALSE),0)</f>
        <v>165500</v>
      </c>
      <c r="Y236" s="18">
        <f>IFERROR(VLOOKUP($B236,'[9]SourceData (quarterly)'!$A$2:$Z$327,24, FALSE),0)</f>
        <v>200799</v>
      </c>
      <c r="Z236" s="18">
        <f>IFERROR(VLOOKUP($B236,'[9]SourceData (quarterly)'!$A$2:$Z$327,25, FALSE),0)</f>
        <v>173300</v>
      </c>
      <c r="AA236" s="18">
        <f>IFERROR(VLOOKUP($B236,'[9]SourceData (quarterly)'!$A$2:$Z$327,26, FALSE),0)</f>
        <v>255900</v>
      </c>
      <c r="AB236" s="18">
        <f>IFERROR(VLOOKUP($B236,'[9]SourceData (quarterly)'!$A$2:$AZ$327,27, FALSE),0)</f>
        <v>142600</v>
      </c>
      <c r="AC236" s="18">
        <f>IFERROR(VLOOKUP($B236,'[9]SourceData (quarterly)'!$A$2:$AZ$327,28, FALSE),0)</f>
        <v>2437006</v>
      </c>
    </row>
    <row r="237" spans="2:29" x14ac:dyDescent="0.2">
      <c r="B237" s="41" t="s">
        <v>485</v>
      </c>
      <c r="C237" s="41" t="s">
        <v>486</v>
      </c>
      <c r="D237" s="18">
        <f>IFERROR(VLOOKUP($B237,'[9]SourceData (quarterly)'!$A$2:$Z$327,3, FALSE),0)</f>
        <v>13</v>
      </c>
      <c r="E237" s="18">
        <f>IFERROR(VLOOKUP($B237,'[9]SourceData (quarterly)'!$A$2:$Z$327,4, FALSE),0)</f>
        <v>18</v>
      </c>
      <c r="F237" s="18">
        <f>IFERROR(VLOOKUP($B237,'[9]SourceData (quarterly)'!$A$2:$Z$327,5, FALSE),0)</f>
        <v>28</v>
      </c>
      <c r="G237" s="18">
        <f>IFERROR(VLOOKUP($B237,'[9]SourceData (quarterly)'!$A$2:$Z$327,6, FALSE),0)</f>
        <v>31</v>
      </c>
      <c r="H237" s="18">
        <f>IFERROR(VLOOKUP($B237,'[9]SourceData (quarterly)'!$A$2:$Z$327,7, FALSE),0)</f>
        <v>34</v>
      </c>
      <c r="I237" s="18">
        <f>IFERROR(VLOOKUP($B237,'[9]SourceData (quarterly)'!$A$2:$Z$327,8, FALSE),0)</f>
        <v>24</v>
      </c>
      <c r="J237" s="18">
        <f>IFERROR(VLOOKUP($B237,'[9]SourceData (quarterly)'!$A$2:$Z$327,9, FALSE),0)</f>
        <v>39</v>
      </c>
      <c r="K237" s="18">
        <f>IFERROR(VLOOKUP($B237,'[9]SourceData (quarterly)'!$A$2:$Z$327,10, FALSE),0)</f>
        <v>10</v>
      </c>
      <c r="L237" s="18">
        <f>IFERROR(VLOOKUP($B237,'[9]SourceData (quarterly)'!$A$2:$Z$327,11, FALSE),0)</f>
        <v>39</v>
      </c>
      <c r="M237" s="18">
        <f>IFERROR(VLOOKUP($B237,'[9]SourceData (quarterly)'!$A$2:$Z$327,12, FALSE),0)</f>
        <v>32</v>
      </c>
      <c r="N237" s="18">
        <f>IFERROR(VLOOKUP($B237,'[9]SourceData (quarterly)'!$A$2:$Z$327,13, FALSE),0)</f>
        <v>43</v>
      </c>
      <c r="O237" s="18">
        <f>IFERROR(VLOOKUP($B237,'[9]SourceData (quarterly)'!$A$2:$Z$327,14, FALSE),0)</f>
        <v>46</v>
      </c>
      <c r="P237" s="18">
        <f>IFERROR(VLOOKUP($B237,'[9]SourceData (quarterly)'!$A$2:$Z$327,15, FALSE),0)</f>
        <v>357</v>
      </c>
      <c r="Q237" s="18">
        <f>IFERROR(VLOOKUP($B237,'[9]SourceData (quarterly)'!$A$2:$Z$327,16, FALSE),0)</f>
        <v>661612</v>
      </c>
      <c r="R237" s="18">
        <f>IFERROR(VLOOKUP($B237,'[9]SourceData (quarterly)'!$A$2:$Z$327,17, FALSE),0)</f>
        <v>1164262</v>
      </c>
      <c r="S237" s="18">
        <f>IFERROR(VLOOKUP($B237,'[9]SourceData (quarterly)'!$A$2:$Z$327,18, FALSE),0)</f>
        <v>1643034</v>
      </c>
      <c r="T237" s="18">
        <f>IFERROR(VLOOKUP($B237,'[9]SourceData (quarterly)'!$A$2:$Z$327,19, FALSE),0)</f>
        <v>1833484</v>
      </c>
      <c r="U237" s="18">
        <f>IFERROR(VLOOKUP($B237,'[9]SourceData (quarterly)'!$A$2:$Z$327,20, FALSE),0)</f>
        <v>2057098</v>
      </c>
      <c r="V237" s="18">
        <f>IFERROR(VLOOKUP($B237,'[9]SourceData (quarterly)'!$A$2:$Z$327,21, FALSE),0)</f>
        <v>1559671</v>
      </c>
      <c r="W237" s="18">
        <f>IFERROR(VLOOKUP($B237,'[9]SourceData (quarterly)'!$A$2:$Z$327,22, FALSE),0)</f>
        <v>2220660</v>
      </c>
      <c r="X237" s="18">
        <f>IFERROR(VLOOKUP($B237,'[9]SourceData (quarterly)'!$A$2:$Z$327,23, FALSE),0)</f>
        <v>653785</v>
      </c>
      <c r="Y237" s="18">
        <f>IFERROR(VLOOKUP($B237,'[9]SourceData (quarterly)'!$A$2:$Z$327,24, FALSE),0)</f>
        <v>2459810</v>
      </c>
      <c r="Z237" s="18">
        <f>IFERROR(VLOOKUP($B237,'[9]SourceData (quarterly)'!$A$2:$Z$327,25, FALSE),0)</f>
        <v>2029952</v>
      </c>
      <c r="AA237" s="18">
        <f>IFERROR(VLOOKUP($B237,'[9]SourceData (quarterly)'!$A$2:$Z$327,26, FALSE),0)</f>
        <v>2876173</v>
      </c>
      <c r="AB237" s="18">
        <f>IFERROR(VLOOKUP($B237,'[9]SourceData (quarterly)'!$A$2:$AZ$327,27, FALSE),0)</f>
        <v>2856604</v>
      </c>
      <c r="AC237" s="18">
        <f>IFERROR(VLOOKUP($B237,'[9]SourceData (quarterly)'!$A$2:$AZ$327,28, FALSE),0)</f>
        <v>22016145</v>
      </c>
    </row>
    <row r="238" spans="2:29" x14ac:dyDescent="0.2">
      <c r="B238" s="41" t="s">
        <v>487</v>
      </c>
      <c r="C238" s="41" t="s">
        <v>488</v>
      </c>
      <c r="D238" s="18">
        <f>IFERROR(VLOOKUP($B238,'[9]SourceData (quarterly)'!$A$2:$Z$327,3, FALSE),0)</f>
        <v>0</v>
      </c>
      <c r="E238" s="18">
        <f>IFERROR(VLOOKUP($B238,'[9]SourceData (quarterly)'!$A$2:$Z$327,4, FALSE),0)</f>
        <v>0</v>
      </c>
      <c r="F238" s="18">
        <f>IFERROR(VLOOKUP($B238,'[9]SourceData (quarterly)'!$A$2:$Z$327,5, FALSE),0)</f>
        <v>0</v>
      </c>
      <c r="G238" s="18">
        <f>IFERROR(VLOOKUP($B238,'[9]SourceData (quarterly)'!$A$2:$Z$327,6, FALSE),0)</f>
        <v>6</v>
      </c>
      <c r="H238" s="18">
        <f>IFERROR(VLOOKUP($B238,'[9]SourceData (quarterly)'!$A$2:$Z$327,7, FALSE),0)</f>
        <v>6</v>
      </c>
      <c r="I238" s="18">
        <f>IFERROR(VLOOKUP($B238,'[9]SourceData (quarterly)'!$A$2:$Z$327,8, FALSE),0)</f>
        <v>7</v>
      </c>
      <c r="J238" s="18">
        <f>IFERROR(VLOOKUP($B238,'[9]SourceData (quarterly)'!$A$2:$Z$327,9, FALSE),0)</f>
        <v>1</v>
      </c>
      <c r="K238" s="18">
        <f>IFERROR(VLOOKUP($B238,'[9]SourceData (quarterly)'!$A$2:$Z$327,10, FALSE),0)</f>
        <v>0</v>
      </c>
      <c r="L238" s="18">
        <f>IFERROR(VLOOKUP($B238,'[9]SourceData (quarterly)'!$A$2:$Z$327,11, FALSE),0)</f>
        <v>2</v>
      </c>
      <c r="M238" s="18">
        <f>IFERROR(VLOOKUP($B238,'[9]SourceData (quarterly)'!$A$2:$Z$327,12, FALSE),0)</f>
        <v>0</v>
      </c>
      <c r="N238" s="18">
        <f>IFERROR(VLOOKUP($B238,'[9]SourceData (quarterly)'!$A$2:$Z$327,13, FALSE),0)</f>
        <v>8</v>
      </c>
      <c r="O238" s="18">
        <f>IFERROR(VLOOKUP($B238,'[9]SourceData (quarterly)'!$A$2:$Z$327,14, FALSE),0)</f>
        <v>1</v>
      </c>
      <c r="P238" s="18">
        <f>IFERROR(VLOOKUP($B238,'[9]SourceData (quarterly)'!$A$2:$Z$327,15, FALSE),0)</f>
        <v>31</v>
      </c>
      <c r="Q238" s="18">
        <f>IFERROR(VLOOKUP($B238,'[9]SourceData (quarterly)'!$A$2:$Z$327,16, FALSE),0)</f>
        <v>0</v>
      </c>
      <c r="R238" s="18">
        <f>IFERROR(VLOOKUP($B238,'[9]SourceData (quarterly)'!$A$2:$Z$327,17, FALSE),0)</f>
        <v>0</v>
      </c>
      <c r="S238" s="18">
        <f>IFERROR(VLOOKUP($B238,'[9]SourceData (quarterly)'!$A$2:$Z$327,18, FALSE),0)</f>
        <v>0</v>
      </c>
      <c r="T238" s="18">
        <f>IFERROR(VLOOKUP($B238,'[9]SourceData (quarterly)'!$A$2:$Z$327,19, FALSE),0)</f>
        <v>283000</v>
      </c>
      <c r="U238" s="18">
        <f>IFERROR(VLOOKUP($B238,'[9]SourceData (quarterly)'!$A$2:$Z$327,20, FALSE),0)</f>
        <v>289000</v>
      </c>
      <c r="V238" s="18">
        <f>IFERROR(VLOOKUP($B238,'[9]SourceData (quarterly)'!$A$2:$Z$327,21, FALSE),0)</f>
        <v>352599</v>
      </c>
      <c r="W238" s="18">
        <f>IFERROR(VLOOKUP($B238,'[9]SourceData (quarterly)'!$A$2:$Z$327,22, FALSE),0)</f>
        <v>77000</v>
      </c>
      <c r="X238" s="18">
        <f>IFERROR(VLOOKUP($B238,'[9]SourceData (quarterly)'!$A$2:$Z$327,23, FALSE),0)</f>
        <v>0</v>
      </c>
      <c r="Y238" s="18">
        <f>IFERROR(VLOOKUP($B238,'[9]SourceData (quarterly)'!$A$2:$Z$327,24, FALSE),0)</f>
        <v>149000</v>
      </c>
      <c r="Z238" s="18">
        <f>IFERROR(VLOOKUP($B238,'[9]SourceData (quarterly)'!$A$2:$Z$327,25, FALSE),0)</f>
        <v>0</v>
      </c>
      <c r="AA238" s="18">
        <f>IFERROR(VLOOKUP($B238,'[9]SourceData (quarterly)'!$A$2:$Z$327,26, FALSE),0)</f>
        <v>380375</v>
      </c>
      <c r="AB238" s="18">
        <f>IFERROR(VLOOKUP($B238,'[9]SourceData (quarterly)'!$A$2:$AZ$327,27, FALSE),0)</f>
        <v>82000</v>
      </c>
      <c r="AC238" s="18">
        <f>IFERROR(VLOOKUP($B238,'[9]SourceData (quarterly)'!$A$2:$AZ$327,28, FALSE),0)</f>
        <v>1612974</v>
      </c>
    </row>
    <row r="239" spans="2:29" x14ac:dyDescent="0.2">
      <c r="B239" s="41" t="s">
        <v>56</v>
      </c>
      <c r="C239" s="41" t="s">
        <v>57</v>
      </c>
      <c r="D239" s="18">
        <f>IFERROR(VLOOKUP($B239,'[9]SourceData (quarterly)'!$A$2:$Z$327,3, FALSE),0)</f>
        <v>3</v>
      </c>
      <c r="E239" s="18">
        <f>IFERROR(VLOOKUP($B239,'[9]SourceData (quarterly)'!$A$2:$Z$327,4, FALSE),0)</f>
        <v>3</v>
      </c>
      <c r="F239" s="18">
        <f>IFERROR(VLOOKUP($B239,'[9]SourceData (quarterly)'!$A$2:$Z$327,5, FALSE),0)</f>
        <v>11</v>
      </c>
      <c r="G239" s="18">
        <f>IFERROR(VLOOKUP($B239,'[9]SourceData (quarterly)'!$A$2:$Z$327,6, FALSE),0)</f>
        <v>20</v>
      </c>
      <c r="H239" s="18">
        <f>IFERROR(VLOOKUP($B239,'[9]SourceData (quarterly)'!$A$2:$Z$327,7, FALSE),0)</f>
        <v>30</v>
      </c>
      <c r="I239" s="18">
        <f>IFERROR(VLOOKUP($B239,'[9]SourceData (quarterly)'!$A$2:$Z$327,8, FALSE),0)</f>
        <v>21</v>
      </c>
      <c r="J239" s="18">
        <f>IFERROR(VLOOKUP($B239,'[9]SourceData (quarterly)'!$A$2:$Z$327,9, FALSE),0)</f>
        <v>12</v>
      </c>
      <c r="K239" s="18">
        <f>IFERROR(VLOOKUP($B239,'[9]SourceData (quarterly)'!$A$2:$Z$327,10, FALSE),0)</f>
        <v>9</v>
      </c>
      <c r="L239" s="18">
        <f>IFERROR(VLOOKUP($B239,'[9]SourceData (quarterly)'!$A$2:$Z$327,11, FALSE),0)</f>
        <v>10</v>
      </c>
      <c r="M239" s="18">
        <f>IFERROR(VLOOKUP($B239,'[9]SourceData (quarterly)'!$A$2:$Z$327,12, FALSE),0)</f>
        <v>11</v>
      </c>
      <c r="N239" s="18">
        <f>IFERROR(VLOOKUP($B239,'[9]SourceData (quarterly)'!$A$2:$Z$327,13, FALSE),0)</f>
        <v>12</v>
      </c>
      <c r="O239" s="18">
        <f>IFERROR(VLOOKUP($B239,'[9]SourceData (quarterly)'!$A$2:$Z$327,14, FALSE),0)</f>
        <v>19</v>
      </c>
      <c r="P239" s="18">
        <f>IFERROR(VLOOKUP($B239,'[9]SourceData (quarterly)'!$A$2:$Z$327,15, FALSE),0)</f>
        <v>161</v>
      </c>
      <c r="Q239" s="18">
        <f>IFERROR(VLOOKUP($B239,'[9]SourceData (quarterly)'!$A$2:$Z$327,16, FALSE),0)</f>
        <v>67997</v>
      </c>
      <c r="R239" s="18">
        <f>IFERROR(VLOOKUP($B239,'[9]SourceData (quarterly)'!$A$2:$Z$327,17, FALSE),0)</f>
        <v>56598</v>
      </c>
      <c r="S239" s="18">
        <f>IFERROR(VLOOKUP($B239,'[9]SourceData (quarterly)'!$A$2:$Z$327,18, FALSE),0)</f>
        <v>268029</v>
      </c>
      <c r="T239" s="18">
        <f>IFERROR(VLOOKUP($B239,'[9]SourceData (quarterly)'!$A$2:$Z$327,19, FALSE),0)</f>
        <v>472037</v>
      </c>
      <c r="U239" s="18">
        <f>IFERROR(VLOOKUP($B239,'[9]SourceData (quarterly)'!$A$2:$Z$327,20, FALSE),0)</f>
        <v>829399</v>
      </c>
      <c r="V239" s="18">
        <f>IFERROR(VLOOKUP($B239,'[9]SourceData (quarterly)'!$A$2:$Z$327,21, FALSE),0)</f>
        <v>542999</v>
      </c>
      <c r="W239" s="18">
        <f>IFERROR(VLOOKUP($B239,'[9]SourceData (quarterly)'!$A$2:$Z$327,22, FALSE),0)</f>
        <v>332877</v>
      </c>
      <c r="X239" s="18">
        <f>IFERROR(VLOOKUP($B239,'[9]SourceData (quarterly)'!$A$2:$Z$327,23, FALSE),0)</f>
        <v>245256</v>
      </c>
      <c r="Y239" s="18">
        <f>IFERROR(VLOOKUP($B239,'[9]SourceData (quarterly)'!$A$2:$Z$327,24, FALSE),0)</f>
        <v>266597</v>
      </c>
      <c r="Z239" s="18">
        <f>IFERROR(VLOOKUP($B239,'[9]SourceData (quarterly)'!$A$2:$Z$327,25, FALSE),0)</f>
        <v>318270</v>
      </c>
      <c r="AA239" s="18">
        <f>IFERROR(VLOOKUP($B239,'[9]SourceData (quarterly)'!$A$2:$Z$327,26, FALSE),0)</f>
        <v>307355</v>
      </c>
      <c r="AB239" s="18">
        <f>IFERROR(VLOOKUP($B239,'[9]SourceData (quarterly)'!$A$2:$AZ$327,27, FALSE),0)</f>
        <v>446174</v>
      </c>
      <c r="AC239" s="18">
        <f>IFERROR(VLOOKUP($B239,'[9]SourceData (quarterly)'!$A$2:$AZ$327,28, FALSE),0)</f>
        <v>4153588</v>
      </c>
    </row>
    <row r="240" spans="2:29" x14ac:dyDescent="0.2">
      <c r="B240" s="41" t="s">
        <v>58</v>
      </c>
      <c r="C240" s="41" t="s">
        <v>59</v>
      </c>
      <c r="D240" s="18">
        <f>IFERROR(VLOOKUP($B240,'[9]SourceData (quarterly)'!$A$2:$Z$327,3, FALSE),0)</f>
        <v>19</v>
      </c>
      <c r="E240" s="18">
        <f>IFERROR(VLOOKUP($B240,'[9]SourceData (quarterly)'!$A$2:$Z$327,4, FALSE),0)</f>
        <v>28</v>
      </c>
      <c r="F240" s="18">
        <f>IFERROR(VLOOKUP($B240,'[9]SourceData (quarterly)'!$A$2:$Z$327,5, FALSE),0)</f>
        <v>43</v>
      </c>
      <c r="G240" s="18">
        <f>IFERROR(VLOOKUP($B240,'[9]SourceData (quarterly)'!$A$2:$Z$327,6, FALSE),0)</f>
        <v>31</v>
      </c>
      <c r="H240" s="18">
        <f>IFERROR(VLOOKUP($B240,'[9]SourceData (quarterly)'!$A$2:$Z$327,7, FALSE),0)</f>
        <v>73</v>
      </c>
      <c r="I240" s="18">
        <f>IFERROR(VLOOKUP($B240,'[9]SourceData (quarterly)'!$A$2:$Z$327,8, FALSE),0)</f>
        <v>44</v>
      </c>
      <c r="J240" s="18">
        <f>IFERROR(VLOOKUP($B240,'[9]SourceData (quarterly)'!$A$2:$Z$327,9, FALSE),0)</f>
        <v>54</v>
      </c>
      <c r="K240" s="18">
        <f>IFERROR(VLOOKUP($B240,'[9]SourceData (quarterly)'!$A$2:$Z$327,10, FALSE),0)</f>
        <v>51</v>
      </c>
      <c r="L240" s="18">
        <f>IFERROR(VLOOKUP($B240,'[9]SourceData (quarterly)'!$A$2:$Z$327,11, FALSE),0)</f>
        <v>57</v>
      </c>
      <c r="M240" s="18">
        <f>IFERROR(VLOOKUP($B240,'[9]SourceData (quarterly)'!$A$2:$Z$327,12, FALSE),0)</f>
        <v>49</v>
      </c>
      <c r="N240" s="18">
        <f>IFERROR(VLOOKUP($B240,'[9]SourceData (quarterly)'!$A$2:$Z$327,13, FALSE),0)</f>
        <v>66</v>
      </c>
      <c r="O240" s="18">
        <f>IFERROR(VLOOKUP($B240,'[9]SourceData (quarterly)'!$A$2:$Z$327,14, FALSE),0)</f>
        <v>38</v>
      </c>
      <c r="P240" s="18">
        <f>IFERROR(VLOOKUP($B240,'[9]SourceData (quarterly)'!$A$2:$Z$327,15, FALSE),0)</f>
        <v>553</v>
      </c>
      <c r="Q240" s="18">
        <f>IFERROR(VLOOKUP($B240,'[9]SourceData (quarterly)'!$A$2:$Z$327,16, FALSE),0)</f>
        <v>664642</v>
      </c>
      <c r="R240" s="18">
        <f>IFERROR(VLOOKUP($B240,'[9]SourceData (quarterly)'!$A$2:$Z$327,17, FALSE),0)</f>
        <v>953899</v>
      </c>
      <c r="S240" s="18">
        <f>IFERROR(VLOOKUP($B240,'[9]SourceData (quarterly)'!$A$2:$Z$327,18, FALSE),0)</f>
        <v>1565180</v>
      </c>
      <c r="T240" s="18">
        <f>IFERROR(VLOOKUP($B240,'[9]SourceData (quarterly)'!$A$2:$Z$327,19, FALSE),0)</f>
        <v>1138226</v>
      </c>
      <c r="U240" s="18">
        <f>IFERROR(VLOOKUP($B240,'[9]SourceData (quarterly)'!$A$2:$Z$327,20, FALSE),0)</f>
        <v>2744196</v>
      </c>
      <c r="V240" s="18">
        <f>IFERROR(VLOOKUP($B240,'[9]SourceData (quarterly)'!$A$2:$Z$327,21, FALSE),0)</f>
        <v>1646284</v>
      </c>
      <c r="W240" s="18">
        <f>IFERROR(VLOOKUP($B240,'[9]SourceData (quarterly)'!$A$2:$Z$327,22, FALSE),0)</f>
        <v>1958969</v>
      </c>
      <c r="X240" s="18">
        <f>IFERROR(VLOOKUP($B240,'[9]SourceData (quarterly)'!$A$2:$Z$327,23, FALSE),0)</f>
        <v>2047405</v>
      </c>
      <c r="Y240" s="18">
        <f>IFERROR(VLOOKUP($B240,'[9]SourceData (quarterly)'!$A$2:$Z$327,24, FALSE),0)</f>
        <v>2436942</v>
      </c>
      <c r="Z240" s="18">
        <f>IFERROR(VLOOKUP($B240,'[9]SourceData (quarterly)'!$A$2:$Z$327,25, FALSE),0)</f>
        <v>2066815</v>
      </c>
      <c r="AA240" s="18">
        <f>IFERROR(VLOOKUP($B240,'[9]SourceData (quarterly)'!$A$2:$Z$327,26, FALSE),0)</f>
        <v>2697772</v>
      </c>
      <c r="AB240" s="18">
        <f>IFERROR(VLOOKUP($B240,'[9]SourceData (quarterly)'!$A$2:$AZ$327,27, FALSE),0)</f>
        <v>1754337</v>
      </c>
      <c r="AC240" s="18">
        <f>IFERROR(VLOOKUP($B240,'[9]SourceData (quarterly)'!$A$2:$AZ$327,28, FALSE),0)</f>
        <v>21674667</v>
      </c>
    </row>
    <row r="241" spans="2:29" x14ac:dyDescent="0.2">
      <c r="B241" s="41" t="s">
        <v>60</v>
      </c>
      <c r="C241" s="41" t="s">
        <v>61</v>
      </c>
      <c r="D241" s="18">
        <f>IFERROR(VLOOKUP($B241,'[9]SourceData (quarterly)'!$A$2:$Z$327,3, FALSE),0)</f>
        <v>4</v>
      </c>
      <c r="E241" s="18">
        <f>IFERROR(VLOOKUP($B241,'[9]SourceData (quarterly)'!$A$2:$Z$327,4, FALSE),0)</f>
        <v>12</v>
      </c>
      <c r="F241" s="18">
        <f>IFERROR(VLOOKUP($B241,'[9]SourceData (quarterly)'!$A$2:$Z$327,5, FALSE),0)</f>
        <v>10</v>
      </c>
      <c r="G241" s="18">
        <f>IFERROR(VLOOKUP($B241,'[9]SourceData (quarterly)'!$A$2:$Z$327,6, FALSE),0)</f>
        <v>5</v>
      </c>
      <c r="H241" s="18">
        <f>IFERROR(VLOOKUP($B241,'[9]SourceData (quarterly)'!$A$2:$Z$327,7, FALSE),0)</f>
        <v>8</v>
      </c>
      <c r="I241" s="18">
        <f>IFERROR(VLOOKUP($B241,'[9]SourceData (quarterly)'!$A$2:$Z$327,8, FALSE),0)</f>
        <v>11</v>
      </c>
      <c r="J241" s="18">
        <f>IFERROR(VLOOKUP($B241,'[9]SourceData (quarterly)'!$A$2:$Z$327,9, FALSE),0)</f>
        <v>11</v>
      </c>
      <c r="K241" s="18">
        <f>IFERROR(VLOOKUP($B241,'[9]SourceData (quarterly)'!$A$2:$Z$327,10, FALSE),0)</f>
        <v>12</v>
      </c>
      <c r="L241" s="18">
        <f>IFERROR(VLOOKUP($B241,'[9]SourceData (quarterly)'!$A$2:$Z$327,11, FALSE),0)</f>
        <v>23</v>
      </c>
      <c r="M241" s="18">
        <f>IFERROR(VLOOKUP($B241,'[9]SourceData (quarterly)'!$A$2:$Z$327,12, FALSE),0)</f>
        <v>17</v>
      </c>
      <c r="N241" s="18">
        <f>IFERROR(VLOOKUP($B241,'[9]SourceData (quarterly)'!$A$2:$Z$327,13, FALSE),0)</f>
        <v>20</v>
      </c>
      <c r="O241" s="18">
        <f>IFERROR(VLOOKUP($B241,'[9]SourceData (quarterly)'!$A$2:$Z$327,14, FALSE),0)</f>
        <v>24</v>
      </c>
      <c r="P241" s="18">
        <f>IFERROR(VLOOKUP($B241,'[9]SourceData (quarterly)'!$A$2:$Z$327,15, FALSE),0)</f>
        <v>157</v>
      </c>
      <c r="Q241" s="18">
        <f>IFERROR(VLOOKUP($B241,'[9]SourceData (quarterly)'!$A$2:$Z$327,16, FALSE),0)</f>
        <v>153379</v>
      </c>
      <c r="R241" s="18">
        <f>IFERROR(VLOOKUP($B241,'[9]SourceData (quarterly)'!$A$2:$Z$327,17, FALSE),0)</f>
        <v>447576</v>
      </c>
      <c r="S241" s="18">
        <f>IFERROR(VLOOKUP($B241,'[9]SourceData (quarterly)'!$A$2:$Z$327,18, FALSE),0)</f>
        <v>375476</v>
      </c>
      <c r="T241" s="18">
        <f>IFERROR(VLOOKUP($B241,'[9]SourceData (quarterly)'!$A$2:$Z$327,19, FALSE),0)</f>
        <v>142350</v>
      </c>
      <c r="U241" s="18">
        <f>IFERROR(VLOOKUP($B241,'[9]SourceData (quarterly)'!$A$2:$Z$327,20, FALSE),0)</f>
        <v>344997</v>
      </c>
      <c r="V241" s="18">
        <f>IFERROR(VLOOKUP($B241,'[9]SourceData (quarterly)'!$A$2:$Z$327,21, FALSE),0)</f>
        <v>415157</v>
      </c>
      <c r="W241" s="18">
        <f>IFERROR(VLOOKUP($B241,'[9]SourceData (quarterly)'!$A$2:$Z$327,22, FALSE),0)</f>
        <v>378383</v>
      </c>
      <c r="X241" s="18">
        <f>IFERROR(VLOOKUP($B241,'[9]SourceData (quarterly)'!$A$2:$Z$327,23, FALSE),0)</f>
        <v>511165</v>
      </c>
      <c r="Y241" s="18">
        <f>IFERROR(VLOOKUP($B241,'[9]SourceData (quarterly)'!$A$2:$Z$327,24, FALSE),0)</f>
        <v>1049011</v>
      </c>
      <c r="Z241" s="18">
        <f>IFERROR(VLOOKUP($B241,'[9]SourceData (quarterly)'!$A$2:$Z$327,25, FALSE),0)</f>
        <v>691199</v>
      </c>
      <c r="AA241" s="18">
        <f>IFERROR(VLOOKUP($B241,'[9]SourceData (quarterly)'!$A$2:$Z$327,26, FALSE),0)</f>
        <v>970041</v>
      </c>
      <c r="AB241" s="18">
        <f>IFERROR(VLOOKUP($B241,'[9]SourceData (quarterly)'!$A$2:$AZ$327,27, FALSE),0)</f>
        <v>1197619</v>
      </c>
      <c r="AC241" s="18">
        <f>IFERROR(VLOOKUP($B241,'[9]SourceData (quarterly)'!$A$2:$AZ$327,28, FALSE),0)</f>
        <v>6676353</v>
      </c>
    </row>
    <row r="242" spans="2:29" x14ac:dyDescent="0.2">
      <c r="B242" s="41" t="s">
        <v>62</v>
      </c>
      <c r="C242" s="41" t="s">
        <v>63</v>
      </c>
      <c r="D242" s="18">
        <f>IFERROR(VLOOKUP($B242,'[9]SourceData (quarterly)'!$A$2:$Z$327,3, FALSE),0)</f>
        <v>0</v>
      </c>
      <c r="E242" s="18">
        <f>IFERROR(VLOOKUP($B242,'[9]SourceData (quarterly)'!$A$2:$Z$327,4, FALSE),0)</f>
        <v>4</v>
      </c>
      <c r="F242" s="18">
        <f>IFERROR(VLOOKUP($B242,'[9]SourceData (quarterly)'!$A$2:$Z$327,5, FALSE),0)</f>
        <v>9</v>
      </c>
      <c r="G242" s="18">
        <f>IFERROR(VLOOKUP($B242,'[9]SourceData (quarterly)'!$A$2:$Z$327,6, FALSE),0)</f>
        <v>4</v>
      </c>
      <c r="H242" s="18">
        <f>IFERROR(VLOOKUP($B242,'[9]SourceData (quarterly)'!$A$2:$Z$327,7, FALSE),0)</f>
        <v>1</v>
      </c>
      <c r="I242" s="18">
        <f>IFERROR(VLOOKUP($B242,'[9]SourceData (quarterly)'!$A$2:$Z$327,8, FALSE),0)</f>
        <v>2</v>
      </c>
      <c r="J242" s="18">
        <f>IFERROR(VLOOKUP($B242,'[9]SourceData (quarterly)'!$A$2:$Z$327,9, FALSE),0)</f>
        <v>2</v>
      </c>
      <c r="K242" s="18">
        <f>IFERROR(VLOOKUP($B242,'[9]SourceData (quarterly)'!$A$2:$Z$327,10, FALSE),0)</f>
        <v>4</v>
      </c>
      <c r="L242" s="18">
        <f>IFERROR(VLOOKUP($B242,'[9]SourceData (quarterly)'!$A$2:$Z$327,11, FALSE),0)</f>
        <v>11</v>
      </c>
      <c r="M242" s="18">
        <f>IFERROR(VLOOKUP($B242,'[9]SourceData (quarterly)'!$A$2:$Z$327,12, FALSE),0)</f>
        <v>9</v>
      </c>
      <c r="N242" s="18">
        <f>IFERROR(VLOOKUP($B242,'[9]SourceData (quarterly)'!$A$2:$Z$327,13, FALSE),0)</f>
        <v>9</v>
      </c>
      <c r="O242" s="18">
        <f>IFERROR(VLOOKUP($B242,'[9]SourceData (quarterly)'!$A$2:$Z$327,14, FALSE),0)</f>
        <v>14</v>
      </c>
      <c r="P242" s="18">
        <f>IFERROR(VLOOKUP($B242,'[9]SourceData (quarterly)'!$A$2:$Z$327,15, FALSE),0)</f>
        <v>69</v>
      </c>
      <c r="Q242" s="18">
        <f>IFERROR(VLOOKUP($B242,'[9]SourceData (quarterly)'!$A$2:$Z$327,16, FALSE),0)</f>
        <v>0</v>
      </c>
      <c r="R242" s="18">
        <f>IFERROR(VLOOKUP($B242,'[9]SourceData (quarterly)'!$A$2:$Z$327,17, FALSE),0)</f>
        <v>88197</v>
      </c>
      <c r="S242" s="18">
        <f>IFERROR(VLOOKUP($B242,'[9]SourceData (quarterly)'!$A$2:$Z$327,18, FALSE),0)</f>
        <v>314297</v>
      </c>
      <c r="T242" s="18">
        <f>IFERROR(VLOOKUP($B242,'[9]SourceData (quarterly)'!$A$2:$Z$327,19, FALSE),0)</f>
        <v>124270</v>
      </c>
      <c r="U242" s="18">
        <f>IFERROR(VLOOKUP($B242,'[9]SourceData (quarterly)'!$A$2:$Z$327,20, FALSE),0)</f>
        <v>36000</v>
      </c>
      <c r="V242" s="18">
        <f>IFERROR(VLOOKUP($B242,'[9]SourceData (quarterly)'!$A$2:$Z$327,21, FALSE),0)</f>
        <v>68949</v>
      </c>
      <c r="W242" s="18">
        <f>IFERROR(VLOOKUP($B242,'[9]SourceData (quarterly)'!$A$2:$Z$327,22, FALSE),0)</f>
        <v>79660</v>
      </c>
      <c r="X242" s="18">
        <f>IFERROR(VLOOKUP($B242,'[9]SourceData (quarterly)'!$A$2:$Z$327,23, FALSE),0)</f>
        <v>120898</v>
      </c>
      <c r="Y242" s="18">
        <f>IFERROR(VLOOKUP($B242,'[9]SourceData (quarterly)'!$A$2:$Z$327,24, FALSE),0)</f>
        <v>290891</v>
      </c>
      <c r="Z242" s="18">
        <f>IFERROR(VLOOKUP($B242,'[9]SourceData (quarterly)'!$A$2:$Z$327,25, FALSE),0)</f>
        <v>205391</v>
      </c>
      <c r="AA242" s="18">
        <f>IFERROR(VLOOKUP($B242,'[9]SourceData (quarterly)'!$A$2:$Z$327,26, FALSE),0)</f>
        <v>210091</v>
      </c>
      <c r="AB242" s="18">
        <f>IFERROR(VLOOKUP($B242,'[9]SourceData (quarterly)'!$A$2:$AZ$327,27, FALSE),0)</f>
        <v>343777</v>
      </c>
      <c r="AC242" s="18">
        <f>IFERROR(VLOOKUP($B242,'[9]SourceData (quarterly)'!$A$2:$AZ$327,28, FALSE),0)</f>
        <v>1882421</v>
      </c>
    </row>
    <row r="243" spans="2:29" x14ac:dyDescent="0.2">
      <c r="B243" s="41" t="s">
        <v>64</v>
      </c>
      <c r="C243" s="41" t="s">
        <v>65</v>
      </c>
      <c r="D243" s="18">
        <f>IFERROR(VLOOKUP($B243,'[9]SourceData (quarterly)'!$A$2:$Z$327,3, FALSE),0)</f>
        <v>3</v>
      </c>
      <c r="E243" s="18">
        <f>IFERROR(VLOOKUP($B243,'[9]SourceData (quarterly)'!$A$2:$Z$327,4, FALSE),0)</f>
        <v>3</v>
      </c>
      <c r="F243" s="18">
        <f>IFERROR(VLOOKUP($B243,'[9]SourceData (quarterly)'!$A$2:$Z$327,5, FALSE),0)</f>
        <v>8</v>
      </c>
      <c r="G243" s="18">
        <f>IFERROR(VLOOKUP($B243,'[9]SourceData (quarterly)'!$A$2:$Z$327,6, FALSE),0)</f>
        <v>17</v>
      </c>
      <c r="H243" s="18">
        <f>IFERROR(VLOOKUP($B243,'[9]SourceData (quarterly)'!$A$2:$Z$327,7, FALSE),0)</f>
        <v>19</v>
      </c>
      <c r="I243" s="18">
        <f>IFERROR(VLOOKUP($B243,'[9]SourceData (quarterly)'!$A$2:$Z$327,8, FALSE),0)</f>
        <v>13</v>
      </c>
      <c r="J243" s="18">
        <f>IFERROR(VLOOKUP($B243,'[9]SourceData (quarterly)'!$A$2:$Z$327,9, FALSE),0)</f>
        <v>25</v>
      </c>
      <c r="K243" s="18">
        <f>IFERROR(VLOOKUP($B243,'[9]SourceData (quarterly)'!$A$2:$Z$327,10, FALSE),0)</f>
        <v>13</v>
      </c>
      <c r="L243" s="18">
        <f>IFERROR(VLOOKUP($B243,'[9]SourceData (quarterly)'!$A$2:$Z$327,11, FALSE),0)</f>
        <v>34</v>
      </c>
      <c r="M243" s="18">
        <f>IFERROR(VLOOKUP($B243,'[9]SourceData (quarterly)'!$A$2:$Z$327,12, FALSE),0)</f>
        <v>21</v>
      </c>
      <c r="N243" s="18">
        <f>IFERROR(VLOOKUP($B243,'[9]SourceData (quarterly)'!$A$2:$Z$327,13, FALSE),0)</f>
        <v>29</v>
      </c>
      <c r="O243" s="18">
        <f>IFERROR(VLOOKUP($B243,'[9]SourceData (quarterly)'!$A$2:$Z$327,14, FALSE),0)</f>
        <v>16</v>
      </c>
      <c r="P243" s="18">
        <f>IFERROR(VLOOKUP($B243,'[9]SourceData (quarterly)'!$A$2:$Z$327,15, FALSE),0)</f>
        <v>201</v>
      </c>
      <c r="Q243" s="18">
        <f>IFERROR(VLOOKUP($B243,'[9]SourceData (quarterly)'!$A$2:$Z$327,16, FALSE),0)</f>
        <v>108779</v>
      </c>
      <c r="R243" s="18">
        <f>IFERROR(VLOOKUP($B243,'[9]SourceData (quarterly)'!$A$2:$Z$327,17, FALSE),0)</f>
        <v>71170</v>
      </c>
      <c r="S243" s="18">
        <f>IFERROR(VLOOKUP($B243,'[9]SourceData (quarterly)'!$A$2:$Z$327,18, FALSE),0)</f>
        <v>265219</v>
      </c>
      <c r="T243" s="18">
        <f>IFERROR(VLOOKUP($B243,'[9]SourceData (quarterly)'!$A$2:$Z$327,19, FALSE),0)</f>
        <v>519800</v>
      </c>
      <c r="U243" s="18">
        <f>IFERROR(VLOOKUP($B243,'[9]SourceData (quarterly)'!$A$2:$Z$327,20, FALSE),0)</f>
        <v>801724</v>
      </c>
      <c r="V243" s="18">
        <f>IFERROR(VLOOKUP($B243,'[9]SourceData (quarterly)'!$A$2:$Z$327,21, FALSE),0)</f>
        <v>522944</v>
      </c>
      <c r="W243" s="18">
        <f>IFERROR(VLOOKUP($B243,'[9]SourceData (quarterly)'!$A$2:$Z$327,22, FALSE),0)</f>
        <v>973443</v>
      </c>
      <c r="X243" s="18">
        <f>IFERROR(VLOOKUP($B243,'[9]SourceData (quarterly)'!$A$2:$Z$327,23, FALSE),0)</f>
        <v>492922</v>
      </c>
      <c r="Y243" s="18">
        <f>IFERROR(VLOOKUP($B243,'[9]SourceData (quarterly)'!$A$2:$Z$327,24, FALSE),0)</f>
        <v>1382138</v>
      </c>
      <c r="Z243" s="18">
        <f>IFERROR(VLOOKUP($B243,'[9]SourceData (quarterly)'!$A$2:$Z$327,25, FALSE),0)</f>
        <v>829045</v>
      </c>
      <c r="AA243" s="18">
        <f>IFERROR(VLOOKUP($B243,'[9]SourceData (quarterly)'!$A$2:$Z$327,26, FALSE),0)</f>
        <v>1167047</v>
      </c>
      <c r="AB243" s="18">
        <f>IFERROR(VLOOKUP($B243,'[9]SourceData (quarterly)'!$A$2:$AZ$327,27, FALSE),0)</f>
        <v>714150</v>
      </c>
      <c r="AC243" s="18">
        <f>IFERROR(VLOOKUP($B243,'[9]SourceData (quarterly)'!$A$2:$AZ$327,28, FALSE),0)</f>
        <v>7848381</v>
      </c>
    </row>
    <row r="244" spans="2:29" x14ac:dyDescent="0.2">
      <c r="B244" s="41" t="s">
        <v>66</v>
      </c>
      <c r="C244" s="41" t="s">
        <v>67</v>
      </c>
      <c r="D244" s="18">
        <f>IFERROR(VLOOKUP($B244,'[9]SourceData (quarterly)'!$A$2:$Z$327,3, FALSE),0)</f>
        <v>0</v>
      </c>
      <c r="E244" s="18">
        <f>IFERROR(VLOOKUP($B244,'[9]SourceData (quarterly)'!$A$2:$Z$327,4, FALSE),0)</f>
        <v>0</v>
      </c>
      <c r="F244" s="18">
        <f>IFERROR(VLOOKUP($B244,'[9]SourceData (quarterly)'!$A$2:$Z$327,5, FALSE),0)</f>
        <v>0</v>
      </c>
      <c r="G244" s="18">
        <f>IFERROR(VLOOKUP($B244,'[9]SourceData (quarterly)'!$A$2:$Z$327,6, FALSE),0)</f>
        <v>1</v>
      </c>
      <c r="H244" s="18">
        <f>IFERROR(VLOOKUP($B244,'[9]SourceData (quarterly)'!$A$2:$Z$327,7, FALSE),0)</f>
        <v>0</v>
      </c>
      <c r="I244" s="18">
        <f>IFERROR(VLOOKUP($B244,'[9]SourceData (quarterly)'!$A$2:$Z$327,8, FALSE),0)</f>
        <v>2</v>
      </c>
      <c r="J244" s="18">
        <f>IFERROR(VLOOKUP($B244,'[9]SourceData (quarterly)'!$A$2:$Z$327,9, FALSE),0)</f>
        <v>1</v>
      </c>
      <c r="K244" s="18">
        <f>IFERROR(VLOOKUP($B244,'[9]SourceData (quarterly)'!$A$2:$Z$327,10, FALSE),0)</f>
        <v>1</v>
      </c>
      <c r="L244" s="18">
        <f>IFERROR(VLOOKUP($B244,'[9]SourceData (quarterly)'!$A$2:$Z$327,11, FALSE),0)</f>
        <v>0</v>
      </c>
      <c r="M244" s="18">
        <f>IFERROR(VLOOKUP($B244,'[9]SourceData (quarterly)'!$A$2:$Z$327,12, FALSE),0)</f>
        <v>2</v>
      </c>
      <c r="N244" s="18">
        <f>IFERROR(VLOOKUP($B244,'[9]SourceData (quarterly)'!$A$2:$Z$327,13, FALSE),0)</f>
        <v>2</v>
      </c>
      <c r="O244" s="18">
        <f>IFERROR(VLOOKUP($B244,'[9]SourceData (quarterly)'!$A$2:$Z$327,14, FALSE),0)</f>
        <v>2</v>
      </c>
      <c r="P244" s="18">
        <f>IFERROR(VLOOKUP($B244,'[9]SourceData (quarterly)'!$A$2:$Z$327,15, FALSE),0)</f>
        <v>11</v>
      </c>
      <c r="Q244" s="18">
        <f>IFERROR(VLOOKUP($B244,'[9]SourceData (quarterly)'!$A$2:$Z$327,16, FALSE),0)</f>
        <v>0</v>
      </c>
      <c r="R244" s="18">
        <f>IFERROR(VLOOKUP($B244,'[9]SourceData (quarterly)'!$A$2:$Z$327,17, FALSE),0)</f>
        <v>0</v>
      </c>
      <c r="S244" s="18">
        <f>IFERROR(VLOOKUP($B244,'[9]SourceData (quarterly)'!$A$2:$Z$327,18, FALSE),0)</f>
        <v>0</v>
      </c>
      <c r="T244" s="18">
        <f>IFERROR(VLOOKUP($B244,'[9]SourceData (quarterly)'!$A$2:$Z$327,19, FALSE),0)</f>
        <v>38000</v>
      </c>
      <c r="U244" s="18">
        <f>IFERROR(VLOOKUP($B244,'[9]SourceData (quarterly)'!$A$2:$Z$327,20, FALSE),0)</f>
        <v>0</v>
      </c>
      <c r="V244" s="18">
        <f>IFERROR(VLOOKUP($B244,'[9]SourceData (quarterly)'!$A$2:$Z$327,21, FALSE),0)</f>
        <v>93980</v>
      </c>
      <c r="W244" s="18">
        <f>IFERROR(VLOOKUP($B244,'[9]SourceData (quarterly)'!$A$2:$Z$327,22, FALSE),0)</f>
        <v>40990</v>
      </c>
      <c r="X244" s="18">
        <f>IFERROR(VLOOKUP($B244,'[9]SourceData (quarterly)'!$A$2:$Z$327,23, FALSE),0)</f>
        <v>33990</v>
      </c>
      <c r="Y244" s="18">
        <f>IFERROR(VLOOKUP($B244,'[9]SourceData (quarterly)'!$A$2:$Z$327,24, FALSE),0)</f>
        <v>0</v>
      </c>
      <c r="Z244" s="18">
        <f>IFERROR(VLOOKUP($B244,'[9]SourceData (quarterly)'!$A$2:$Z$327,25, FALSE),0)</f>
        <v>122990</v>
      </c>
      <c r="AA244" s="18">
        <f>IFERROR(VLOOKUP($B244,'[9]SourceData (quarterly)'!$A$2:$Z$327,26, FALSE),0)</f>
        <v>63250</v>
      </c>
      <c r="AB244" s="18">
        <f>IFERROR(VLOOKUP($B244,'[9]SourceData (quarterly)'!$A$2:$AZ$327,27, FALSE),0)</f>
        <v>63190</v>
      </c>
      <c r="AC244" s="18">
        <f>IFERROR(VLOOKUP($B244,'[9]SourceData (quarterly)'!$A$2:$AZ$327,28, FALSE),0)</f>
        <v>456390</v>
      </c>
    </row>
    <row r="245" spans="2:29" x14ac:dyDescent="0.2">
      <c r="B245" s="41" t="s">
        <v>68</v>
      </c>
      <c r="C245" s="41" t="s">
        <v>69</v>
      </c>
      <c r="D245" s="18">
        <f>IFERROR(VLOOKUP($B245,'[9]SourceData (quarterly)'!$A$2:$Z$327,3, FALSE),0)</f>
        <v>5</v>
      </c>
      <c r="E245" s="18">
        <f>IFERROR(VLOOKUP($B245,'[9]SourceData (quarterly)'!$A$2:$Z$327,4, FALSE),0)</f>
        <v>6</v>
      </c>
      <c r="F245" s="18">
        <f>IFERROR(VLOOKUP($B245,'[9]SourceData (quarterly)'!$A$2:$Z$327,5, FALSE),0)</f>
        <v>3</v>
      </c>
      <c r="G245" s="18">
        <f>IFERROR(VLOOKUP($B245,'[9]SourceData (quarterly)'!$A$2:$Z$327,6, FALSE),0)</f>
        <v>1</v>
      </c>
      <c r="H245" s="18">
        <f>IFERROR(VLOOKUP($B245,'[9]SourceData (quarterly)'!$A$2:$Z$327,7, FALSE),0)</f>
        <v>4</v>
      </c>
      <c r="I245" s="18">
        <f>IFERROR(VLOOKUP($B245,'[9]SourceData (quarterly)'!$A$2:$Z$327,8, FALSE),0)</f>
        <v>2</v>
      </c>
      <c r="J245" s="18">
        <f>IFERROR(VLOOKUP($B245,'[9]SourceData (quarterly)'!$A$2:$Z$327,9, FALSE),0)</f>
        <v>0</v>
      </c>
      <c r="K245" s="18">
        <f>IFERROR(VLOOKUP($B245,'[9]SourceData (quarterly)'!$A$2:$Z$327,10, FALSE),0)</f>
        <v>6</v>
      </c>
      <c r="L245" s="18">
        <f>IFERROR(VLOOKUP($B245,'[9]SourceData (quarterly)'!$A$2:$Z$327,11, FALSE),0)</f>
        <v>16</v>
      </c>
      <c r="M245" s="18">
        <f>IFERROR(VLOOKUP($B245,'[9]SourceData (quarterly)'!$A$2:$Z$327,12, FALSE),0)</f>
        <v>9</v>
      </c>
      <c r="N245" s="18">
        <f>IFERROR(VLOOKUP($B245,'[9]SourceData (quarterly)'!$A$2:$Z$327,13, FALSE),0)</f>
        <v>15</v>
      </c>
      <c r="O245" s="18">
        <f>IFERROR(VLOOKUP($B245,'[9]SourceData (quarterly)'!$A$2:$Z$327,14, FALSE),0)</f>
        <v>23</v>
      </c>
      <c r="P245" s="18">
        <f>IFERROR(VLOOKUP($B245,'[9]SourceData (quarterly)'!$A$2:$Z$327,15, FALSE),0)</f>
        <v>90</v>
      </c>
      <c r="Q245" s="18">
        <f>IFERROR(VLOOKUP($B245,'[9]SourceData (quarterly)'!$A$2:$Z$327,16, FALSE),0)</f>
        <v>160950</v>
      </c>
      <c r="R245" s="18">
        <f>IFERROR(VLOOKUP($B245,'[9]SourceData (quarterly)'!$A$2:$Z$327,17, FALSE),0)</f>
        <v>207550</v>
      </c>
      <c r="S245" s="18">
        <f>IFERROR(VLOOKUP($B245,'[9]SourceData (quarterly)'!$A$2:$Z$327,18, FALSE),0)</f>
        <v>151388</v>
      </c>
      <c r="T245" s="18">
        <f>IFERROR(VLOOKUP($B245,'[9]SourceData (quarterly)'!$A$2:$Z$327,19, FALSE),0)</f>
        <v>54599</v>
      </c>
      <c r="U245" s="18">
        <f>IFERROR(VLOOKUP($B245,'[9]SourceData (quarterly)'!$A$2:$Z$327,20, FALSE),0)</f>
        <v>190597</v>
      </c>
      <c r="V245" s="18">
        <f>IFERROR(VLOOKUP($B245,'[9]SourceData (quarterly)'!$A$2:$Z$327,21, FALSE),0)</f>
        <v>95748</v>
      </c>
      <c r="W245" s="18">
        <f>IFERROR(VLOOKUP($B245,'[9]SourceData (quarterly)'!$A$2:$Z$327,22, FALSE),0)</f>
        <v>0</v>
      </c>
      <c r="X245" s="18">
        <f>IFERROR(VLOOKUP($B245,'[9]SourceData (quarterly)'!$A$2:$Z$327,23, FALSE),0)</f>
        <v>281377</v>
      </c>
      <c r="Y245" s="18">
        <f>IFERROR(VLOOKUP($B245,'[9]SourceData (quarterly)'!$A$2:$Z$327,24, FALSE),0)</f>
        <v>742576</v>
      </c>
      <c r="Z245" s="18">
        <f>IFERROR(VLOOKUP($B245,'[9]SourceData (quarterly)'!$A$2:$Z$327,25, FALSE),0)</f>
        <v>492426</v>
      </c>
      <c r="AA245" s="18">
        <f>IFERROR(VLOOKUP($B245,'[9]SourceData (quarterly)'!$A$2:$Z$327,26, FALSE),0)</f>
        <v>755159</v>
      </c>
      <c r="AB245" s="18">
        <f>IFERROR(VLOOKUP($B245,'[9]SourceData (quarterly)'!$A$2:$AZ$327,27, FALSE),0)</f>
        <v>1019064</v>
      </c>
      <c r="AC245" s="18">
        <f>IFERROR(VLOOKUP($B245,'[9]SourceData (quarterly)'!$A$2:$AZ$327,28, FALSE),0)</f>
        <v>4151434</v>
      </c>
    </row>
    <row r="246" spans="2:29" x14ac:dyDescent="0.2">
      <c r="B246" s="41" t="s">
        <v>70</v>
      </c>
      <c r="C246" s="41" t="s">
        <v>71</v>
      </c>
      <c r="D246" s="18">
        <f>IFERROR(VLOOKUP($B246,'[9]SourceData (quarterly)'!$A$2:$Z$327,3, FALSE),0)</f>
        <v>0</v>
      </c>
      <c r="E246" s="18">
        <f>IFERROR(VLOOKUP($B246,'[9]SourceData (quarterly)'!$A$2:$Z$327,4, FALSE),0)</f>
        <v>3</v>
      </c>
      <c r="F246" s="18">
        <f>IFERROR(VLOOKUP($B246,'[9]SourceData (quarterly)'!$A$2:$Z$327,5, FALSE),0)</f>
        <v>5</v>
      </c>
      <c r="G246" s="18">
        <f>IFERROR(VLOOKUP($B246,'[9]SourceData (quarterly)'!$A$2:$Z$327,6, FALSE),0)</f>
        <v>10</v>
      </c>
      <c r="H246" s="18">
        <f>IFERROR(VLOOKUP($B246,'[9]SourceData (quarterly)'!$A$2:$Z$327,7, FALSE),0)</f>
        <v>13</v>
      </c>
      <c r="I246" s="18">
        <f>IFERROR(VLOOKUP($B246,'[9]SourceData (quarterly)'!$A$2:$Z$327,8, FALSE),0)</f>
        <v>7</v>
      </c>
      <c r="J246" s="18">
        <f>IFERROR(VLOOKUP($B246,'[9]SourceData (quarterly)'!$A$2:$Z$327,9, FALSE),0)</f>
        <v>8</v>
      </c>
      <c r="K246" s="18">
        <f>IFERROR(VLOOKUP($B246,'[9]SourceData (quarterly)'!$A$2:$Z$327,10, FALSE),0)</f>
        <v>8</v>
      </c>
      <c r="L246" s="18">
        <f>IFERROR(VLOOKUP($B246,'[9]SourceData (quarterly)'!$A$2:$Z$327,11, FALSE),0)</f>
        <v>14</v>
      </c>
      <c r="M246" s="18">
        <f>IFERROR(VLOOKUP($B246,'[9]SourceData (quarterly)'!$A$2:$Z$327,12, FALSE),0)</f>
        <v>8</v>
      </c>
      <c r="N246" s="18">
        <f>IFERROR(VLOOKUP($B246,'[9]SourceData (quarterly)'!$A$2:$Z$327,13, FALSE),0)</f>
        <v>14</v>
      </c>
      <c r="O246" s="18">
        <f>IFERROR(VLOOKUP($B246,'[9]SourceData (quarterly)'!$A$2:$Z$327,14, FALSE),0)</f>
        <v>11</v>
      </c>
      <c r="P246" s="18">
        <f>IFERROR(VLOOKUP($B246,'[9]SourceData (quarterly)'!$A$2:$Z$327,15, FALSE),0)</f>
        <v>101</v>
      </c>
      <c r="Q246" s="18">
        <f>IFERROR(VLOOKUP($B246,'[9]SourceData (quarterly)'!$A$2:$Z$327,16, FALSE),0)</f>
        <v>0</v>
      </c>
      <c r="R246" s="18">
        <f>IFERROR(VLOOKUP($B246,'[9]SourceData (quarterly)'!$A$2:$Z$327,17, FALSE),0)</f>
        <v>187997</v>
      </c>
      <c r="S246" s="18">
        <f>IFERROR(VLOOKUP($B246,'[9]SourceData (quarterly)'!$A$2:$Z$327,18, FALSE),0)</f>
        <v>184070</v>
      </c>
      <c r="T246" s="18">
        <f>IFERROR(VLOOKUP($B246,'[9]SourceData (quarterly)'!$A$2:$Z$327,19, FALSE),0)</f>
        <v>553155</v>
      </c>
      <c r="U246" s="18">
        <f>IFERROR(VLOOKUP($B246,'[9]SourceData (quarterly)'!$A$2:$Z$327,20, FALSE),0)</f>
        <v>621361</v>
      </c>
      <c r="V246" s="18">
        <f>IFERROR(VLOOKUP($B246,'[9]SourceData (quarterly)'!$A$2:$Z$327,21, FALSE),0)</f>
        <v>374995</v>
      </c>
      <c r="W246" s="18">
        <f>IFERROR(VLOOKUP($B246,'[9]SourceData (quarterly)'!$A$2:$Z$327,22, FALSE),0)</f>
        <v>375584</v>
      </c>
      <c r="X246" s="18">
        <f>IFERROR(VLOOKUP($B246,'[9]SourceData (quarterly)'!$A$2:$Z$327,23, FALSE),0)</f>
        <v>386495</v>
      </c>
      <c r="Y246" s="18">
        <f>IFERROR(VLOOKUP($B246,'[9]SourceData (quarterly)'!$A$2:$Z$327,24, FALSE),0)</f>
        <v>681561</v>
      </c>
      <c r="Z246" s="18">
        <f>IFERROR(VLOOKUP($B246,'[9]SourceData (quarterly)'!$A$2:$Z$327,25, FALSE),0)</f>
        <v>431384</v>
      </c>
      <c r="AA246" s="18">
        <f>IFERROR(VLOOKUP($B246,'[9]SourceData (quarterly)'!$A$2:$Z$327,26, FALSE),0)</f>
        <v>702387</v>
      </c>
      <c r="AB246" s="18">
        <f>IFERROR(VLOOKUP($B246,'[9]SourceData (quarterly)'!$A$2:$AZ$327,27, FALSE),0)</f>
        <v>629572</v>
      </c>
      <c r="AC246" s="18">
        <f>IFERROR(VLOOKUP($B246,'[9]SourceData (quarterly)'!$A$2:$AZ$327,28, FALSE),0)</f>
        <v>5128561</v>
      </c>
    </row>
    <row r="247" spans="2:29" x14ac:dyDescent="0.2">
      <c r="B247" s="41" t="s">
        <v>72</v>
      </c>
      <c r="C247" s="41" t="s">
        <v>73</v>
      </c>
      <c r="D247" s="18">
        <f>IFERROR(VLOOKUP($B247,'[9]SourceData (quarterly)'!$A$2:$Z$327,3, FALSE),0)</f>
        <v>1</v>
      </c>
      <c r="E247" s="18">
        <f>IFERROR(VLOOKUP($B247,'[9]SourceData (quarterly)'!$A$2:$Z$327,4, FALSE),0)</f>
        <v>3</v>
      </c>
      <c r="F247" s="18">
        <f>IFERROR(VLOOKUP($B247,'[9]SourceData (quarterly)'!$A$2:$Z$327,5, FALSE),0)</f>
        <v>7</v>
      </c>
      <c r="G247" s="18">
        <f>IFERROR(VLOOKUP($B247,'[9]SourceData (quarterly)'!$A$2:$Z$327,6, FALSE),0)</f>
        <v>6</v>
      </c>
      <c r="H247" s="18">
        <f>IFERROR(VLOOKUP($B247,'[9]SourceData (quarterly)'!$A$2:$Z$327,7, FALSE),0)</f>
        <v>9</v>
      </c>
      <c r="I247" s="18">
        <f>IFERROR(VLOOKUP($B247,'[9]SourceData (quarterly)'!$A$2:$Z$327,8, FALSE),0)</f>
        <v>11</v>
      </c>
      <c r="J247" s="18">
        <f>IFERROR(VLOOKUP($B247,'[9]SourceData (quarterly)'!$A$2:$Z$327,9, FALSE),0)</f>
        <v>21</v>
      </c>
      <c r="K247" s="18">
        <f>IFERROR(VLOOKUP($B247,'[9]SourceData (quarterly)'!$A$2:$Z$327,10, FALSE),0)</f>
        <v>8</v>
      </c>
      <c r="L247" s="18">
        <f>IFERROR(VLOOKUP($B247,'[9]SourceData (quarterly)'!$A$2:$Z$327,11, FALSE),0)</f>
        <v>13</v>
      </c>
      <c r="M247" s="18">
        <f>IFERROR(VLOOKUP($B247,'[9]SourceData (quarterly)'!$A$2:$Z$327,12, FALSE),0)</f>
        <v>6</v>
      </c>
      <c r="N247" s="18">
        <f>IFERROR(VLOOKUP($B247,'[9]SourceData (quarterly)'!$A$2:$Z$327,13, FALSE),0)</f>
        <v>10</v>
      </c>
      <c r="O247" s="18">
        <f>IFERROR(VLOOKUP($B247,'[9]SourceData (quarterly)'!$A$2:$Z$327,14, FALSE),0)</f>
        <v>7</v>
      </c>
      <c r="P247" s="18">
        <f>IFERROR(VLOOKUP($B247,'[9]SourceData (quarterly)'!$A$2:$Z$327,15, FALSE),0)</f>
        <v>102</v>
      </c>
      <c r="Q247" s="18">
        <f>IFERROR(VLOOKUP($B247,'[9]SourceData (quarterly)'!$A$2:$Z$327,16, FALSE),0)</f>
        <v>39999</v>
      </c>
      <c r="R247" s="18">
        <f>IFERROR(VLOOKUP($B247,'[9]SourceData (quarterly)'!$A$2:$Z$327,17, FALSE),0)</f>
        <v>100988</v>
      </c>
      <c r="S247" s="18">
        <f>IFERROR(VLOOKUP($B247,'[9]SourceData (quarterly)'!$A$2:$Z$327,18, FALSE),0)</f>
        <v>272384</v>
      </c>
      <c r="T247" s="18">
        <f>IFERROR(VLOOKUP($B247,'[9]SourceData (quarterly)'!$A$2:$Z$327,19, FALSE),0)</f>
        <v>195977</v>
      </c>
      <c r="U247" s="18">
        <f>IFERROR(VLOOKUP($B247,'[9]SourceData (quarterly)'!$A$2:$Z$327,20, FALSE),0)</f>
        <v>374164</v>
      </c>
      <c r="V247" s="18">
        <f>IFERROR(VLOOKUP($B247,'[9]SourceData (quarterly)'!$A$2:$Z$327,21, FALSE),0)</f>
        <v>410208</v>
      </c>
      <c r="W247" s="18">
        <f>IFERROR(VLOOKUP($B247,'[9]SourceData (quarterly)'!$A$2:$Z$327,22, FALSE),0)</f>
        <v>700371</v>
      </c>
      <c r="X247" s="18">
        <f>IFERROR(VLOOKUP($B247,'[9]SourceData (quarterly)'!$A$2:$Z$327,23, FALSE),0)</f>
        <v>277586</v>
      </c>
      <c r="Y247" s="18">
        <f>IFERROR(VLOOKUP($B247,'[9]SourceData (quarterly)'!$A$2:$Z$327,24, FALSE),0)</f>
        <v>450169</v>
      </c>
      <c r="Z247" s="18">
        <f>IFERROR(VLOOKUP($B247,'[9]SourceData (quarterly)'!$A$2:$Z$327,25, FALSE),0)</f>
        <v>263057</v>
      </c>
      <c r="AA247" s="18">
        <f>IFERROR(VLOOKUP($B247,'[9]SourceData (quarterly)'!$A$2:$Z$327,26, FALSE),0)</f>
        <v>425036</v>
      </c>
      <c r="AB247" s="18">
        <f>IFERROR(VLOOKUP($B247,'[9]SourceData (quarterly)'!$A$2:$AZ$327,27, FALSE),0)</f>
        <v>257384</v>
      </c>
      <c r="AC247" s="18">
        <f>IFERROR(VLOOKUP($B247,'[9]SourceData (quarterly)'!$A$2:$AZ$327,28, FALSE),0)</f>
        <v>3767323</v>
      </c>
    </row>
    <row r="248" spans="2:29" x14ac:dyDescent="0.2">
      <c r="B248" s="41" t="s">
        <v>74</v>
      </c>
      <c r="C248" s="41" t="s">
        <v>75</v>
      </c>
      <c r="D248" s="18">
        <f>IFERROR(VLOOKUP($B248,'[9]SourceData (quarterly)'!$A$2:$Z$327,3, FALSE),0)</f>
        <v>3</v>
      </c>
      <c r="E248" s="18">
        <f>IFERROR(VLOOKUP($B248,'[9]SourceData (quarterly)'!$A$2:$Z$327,4, FALSE),0)</f>
        <v>12</v>
      </c>
      <c r="F248" s="18">
        <f>IFERROR(VLOOKUP($B248,'[9]SourceData (quarterly)'!$A$2:$Z$327,5, FALSE),0)</f>
        <v>15</v>
      </c>
      <c r="G248" s="18">
        <f>IFERROR(VLOOKUP($B248,'[9]SourceData (quarterly)'!$A$2:$Z$327,6, FALSE),0)</f>
        <v>32</v>
      </c>
      <c r="H248" s="18">
        <f>IFERROR(VLOOKUP($B248,'[9]SourceData (quarterly)'!$A$2:$Z$327,7, FALSE),0)</f>
        <v>34</v>
      </c>
      <c r="I248" s="18">
        <f>IFERROR(VLOOKUP($B248,'[9]SourceData (quarterly)'!$A$2:$Z$327,8, FALSE),0)</f>
        <v>32</v>
      </c>
      <c r="J248" s="18">
        <f>IFERROR(VLOOKUP($B248,'[9]SourceData (quarterly)'!$A$2:$Z$327,9, FALSE),0)</f>
        <v>35</v>
      </c>
      <c r="K248" s="18">
        <f>IFERROR(VLOOKUP($B248,'[9]SourceData (quarterly)'!$A$2:$Z$327,10, FALSE),0)</f>
        <v>24</v>
      </c>
      <c r="L248" s="18">
        <f>IFERROR(VLOOKUP($B248,'[9]SourceData (quarterly)'!$A$2:$Z$327,11, FALSE),0)</f>
        <v>35</v>
      </c>
      <c r="M248" s="18">
        <f>IFERROR(VLOOKUP($B248,'[9]SourceData (quarterly)'!$A$2:$Z$327,12, FALSE),0)</f>
        <v>27</v>
      </c>
      <c r="N248" s="18">
        <f>IFERROR(VLOOKUP($B248,'[9]SourceData (quarterly)'!$A$2:$Z$327,13, FALSE),0)</f>
        <v>37</v>
      </c>
      <c r="O248" s="18">
        <f>IFERROR(VLOOKUP($B248,'[9]SourceData (quarterly)'!$A$2:$Z$327,14, FALSE),0)</f>
        <v>23</v>
      </c>
      <c r="P248" s="18">
        <f>IFERROR(VLOOKUP($B248,'[9]SourceData (quarterly)'!$A$2:$Z$327,15, FALSE),0)</f>
        <v>309</v>
      </c>
      <c r="Q248" s="18">
        <f>IFERROR(VLOOKUP($B248,'[9]SourceData (quarterly)'!$A$2:$Z$327,16, FALSE),0)</f>
        <v>97000</v>
      </c>
      <c r="R248" s="18">
        <f>IFERROR(VLOOKUP($B248,'[9]SourceData (quarterly)'!$A$2:$Z$327,17, FALSE),0)</f>
        <v>436381</v>
      </c>
      <c r="S248" s="18">
        <f>IFERROR(VLOOKUP($B248,'[9]SourceData (quarterly)'!$A$2:$Z$327,18, FALSE),0)</f>
        <v>536194</v>
      </c>
      <c r="T248" s="18">
        <f>IFERROR(VLOOKUP($B248,'[9]SourceData (quarterly)'!$A$2:$Z$327,19, FALSE),0)</f>
        <v>1265469</v>
      </c>
      <c r="U248" s="18">
        <f>IFERROR(VLOOKUP($B248,'[9]SourceData (quarterly)'!$A$2:$Z$327,20, FALSE),0)</f>
        <v>1441697</v>
      </c>
      <c r="V248" s="18">
        <f>IFERROR(VLOOKUP($B248,'[9]SourceData (quarterly)'!$A$2:$Z$327,21, FALSE),0)</f>
        <v>1282410</v>
      </c>
      <c r="W248" s="18">
        <f>IFERROR(VLOOKUP($B248,'[9]SourceData (quarterly)'!$A$2:$Z$327,22, FALSE),0)</f>
        <v>1429939</v>
      </c>
      <c r="X248" s="18">
        <f>IFERROR(VLOOKUP($B248,'[9]SourceData (quarterly)'!$A$2:$Z$327,23, FALSE),0)</f>
        <v>889499</v>
      </c>
      <c r="Y248" s="18">
        <f>IFERROR(VLOOKUP($B248,'[9]SourceData (quarterly)'!$A$2:$Z$327,24, FALSE),0)</f>
        <v>1275374</v>
      </c>
      <c r="Z248" s="18">
        <f>IFERROR(VLOOKUP($B248,'[9]SourceData (quarterly)'!$A$2:$Z$327,25, FALSE),0)</f>
        <v>1131534</v>
      </c>
      <c r="AA248" s="18">
        <f>IFERROR(VLOOKUP($B248,'[9]SourceData (quarterly)'!$A$2:$Z$327,26, FALSE),0)</f>
        <v>1454411</v>
      </c>
      <c r="AB248" s="18">
        <f>IFERROR(VLOOKUP($B248,'[9]SourceData (quarterly)'!$A$2:$AZ$327,27, FALSE),0)</f>
        <v>900886</v>
      </c>
      <c r="AC248" s="18">
        <f>IFERROR(VLOOKUP($B248,'[9]SourceData (quarterly)'!$A$2:$AZ$327,28, FALSE),0)</f>
        <v>12140794</v>
      </c>
    </row>
    <row r="249" spans="2:29" x14ac:dyDescent="0.2">
      <c r="B249" s="41" t="s">
        <v>76</v>
      </c>
      <c r="C249" s="41" t="s">
        <v>77</v>
      </c>
      <c r="D249" s="18">
        <f>IFERROR(VLOOKUP($B249,'[9]SourceData (quarterly)'!$A$2:$Z$327,3, FALSE),0)</f>
        <v>2</v>
      </c>
      <c r="E249" s="18">
        <f>IFERROR(VLOOKUP($B249,'[9]SourceData (quarterly)'!$A$2:$Z$327,4, FALSE),0)</f>
        <v>5</v>
      </c>
      <c r="F249" s="18">
        <f>IFERROR(VLOOKUP($B249,'[9]SourceData (quarterly)'!$A$2:$Z$327,5, FALSE),0)</f>
        <v>8</v>
      </c>
      <c r="G249" s="18">
        <f>IFERROR(VLOOKUP($B249,'[9]SourceData (quarterly)'!$A$2:$Z$327,6, FALSE),0)</f>
        <v>12</v>
      </c>
      <c r="H249" s="18">
        <f>IFERROR(VLOOKUP($B249,'[9]SourceData (quarterly)'!$A$2:$Z$327,7, FALSE),0)</f>
        <v>18</v>
      </c>
      <c r="I249" s="18">
        <f>IFERROR(VLOOKUP($B249,'[9]SourceData (quarterly)'!$A$2:$Z$327,8, FALSE),0)</f>
        <v>10</v>
      </c>
      <c r="J249" s="18">
        <f>IFERROR(VLOOKUP($B249,'[9]SourceData (quarterly)'!$A$2:$Z$327,9, FALSE),0)</f>
        <v>7</v>
      </c>
      <c r="K249" s="18">
        <f>IFERROR(VLOOKUP($B249,'[9]SourceData (quarterly)'!$A$2:$Z$327,10, FALSE),0)</f>
        <v>2</v>
      </c>
      <c r="L249" s="18">
        <f>IFERROR(VLOOKUP($B249,'[9]SourceData (quarterly)'!$A$2:$Z$327,11, FALSE),0)</f>
        <v>8</v>
      </c>
      <c r="M249" s="18">
        <f>IFERROR(VLOOKUP($B249,'[9]SourceData (quarterly)'!$A$2:$Z$327,12, FALSE),0)</f>
        <v>16</v>
      </c>
      <c r="N249" s="18">
        <f>IFERROR(VLOOKUP($B249,'[9]SourceData (quarterly)'!$A$2:$Z$327,13, FALSE),0)</f>
        <v>20</v>
      </c>
      <c r="O249" s="18">
        <f>IFERROR(VLOOKUP($B249,'[9]SourceData (quarterly)'!$A$2:$Z$327,14, FALSE),0)</f>
        <v>13</v>
      </c>
      <c r="P249" s="18">
        <f>IFERROR(VLOOKUP($B249,'[9]SourceData (quarterly)'!$A$2:$Z$327,15, FALSE),0)</f>
        <v>121</v>
      </c>
      <c r="Q249" s="18">
        <f>IFERROR(VLOOKUP($B249,'[9]SourceData (quarterly)'!$A$2:$Z$327,16, FALSE),0)</f>
        <v>79598</v>
      </c>
      <c r="R249" s="18">
        <f>IFERROR(VLOOKUP($B249,'[9]SourceData (quarterly)'!$A$2:$Z$327,17, FALSE),0)</f>
        <v>154987</v>
      </c>
      <c r="S249" s="18">
        <f>IFERROR(VLOOKUP($B249,'[9]SourceData (quarterly)'!$A$2:$Z$327,18, FALSE),0)</f>
        <v>340192</v>
      </c>
      <c r="T249" s="18">
        <f>IFERROR(VLOOKUP($B249,'[9]SourceData (quarterly)'!$A$2:$Z$327,19, FALSE),0)</f>
        <v>486188</v>
      </c>
      <c r="U249" s="18">
        <f>IFERROR(VLOOKUP($B249,'[9]SourceData (quarterly)'!$A$2:$Z$327,20, FALSE),0)</f>
        <v>799356</v>
      </c>
      <c r="V249" s="18">
        <f>IFERROR(VLOOKUP($B249,'[9]SourceData (quarterly)'!$A$2:$Z$327,21, FALSE),0)</f>
        <v>523992</v>
      </c>
      <c r="W249" s="18">
        <f>IFERROR(VLOOKUP($B249,'[9]SourceData (quarterly)'!$A$2:$Z$327,22, FALSE),0)</f>
        <v>341576</v>
      </c>
      <c r="X249" s="18">
        <f>IFERROR(VLOOKUP($B249,'[9]SourceData (quarterly)'!$A$2:$Z$327,23, FALSE),0)</f>
        <v>114980</v>
      </c>
      <c r="Y249" s="18">
        <f>IFERROR(VLOOKUP($B249,'[9]SourceData (quarterly)'!$A$2:$Z$327,24, FALSE),0)</f>
        <v>341219</v>
      </c>
      <c r="Z249" s="18">
        <f>IFERROR(VLOOKUP($B249,'[9]SourceData (quarterly)'!$A$2:$Z$327,25, FALSE),0)</f>
        <v>645677</v>
      </c>
      <c r="AA249" s="18">
        <f>IFERROR(VLOOKUP($B249,'[9]SourceData (quarterly)'!$A$2:$Z$327,26, FALSE),0)</f>
        <v>789364</v>
      </c>
      <c r="AB249" s="18">
        <f>IFERROR(VLOOKUP($B249,'[9]SourceData (quarterly)'!$A$2:$AZ$327,27, FALSE),0)</f>
        <v>520733</v>
      </c>
      <c r="AC249" s="18">
        <f>IFERROR(VLOOKUP($B249,'[9]SourceData (quarterly)'!$A$2:$AZ$327,28, FALSE),0)</f>
        <v>5137862</v>
      </c>
    </row>
    <row r="250" spans="2:29" x14ac:dyDescent="0.2">
      <c r="B250" s="41" t="s">
        <v>78</v>
      </c>
      <c r="C250" s="41" t="s">
        <v>79</v>
      </c>
      <c r="D250" s="18">
        <f>IFERROR(VLOOKUP($B250,'[9]SourceData (quarterly)'!$A$2:$Z$327,3, FALSE),0)</f>
        <v>10</v>
      </c>
      <c r="E250" s="18">
        <f>IFERROR(VLOOKUP($B250,'[9]SourceData (quarterly)'!$A$2:$Z$327,4, FALSE),0)</f>
        <v>6</v>
      </c>
      <c r="F250" s="18">
        <f>IFERROR(VLOOKUP($B250,'[9]SourceData (quarterly)'!$A$2:$Z$327,5, FALSE),0)</f>
        <v>5</v>
      </c>
      <c r="G250" s="18">
        <f>IFERROR(VLOOKUP($B250,'[9]SourceData (quarterly)'!$A$2:$Z$327,6, FALSE),0)</f>
        <v>17</v>
      </c>
      <c r="H250" s="18">
        <f>IFERROR(VLOOKUP($B250,'[9]SourceData (quarterly)'!$A$2:$Z$327,7, FALSE),0)</f>
        <v>31</v>
      </c>
      <c r="I250" s="18">
        <f>IFERROR(VLOOKUP($B250,'[9]SourceData (quarterly)'!$A$2:$Z$327,8, FALSE),0)</f>
        <v>19</v>
      </c>
      <c r="J250" s="18">
        <f>IFERROR(VLOOKUP($B250,'[9]SourceData (quarterly)'!$A$2:$Z$327,9, FALSE),0)</f>
        <v>25</v>
      </c>
      <c r="K250" s="18">
        <f>IFERROR(VLOOKUP($B250,'[9]SourceData (quarterly)'!$A$2:$Z$327,10, FALSE),0)</f>
        <v>9</v>
      </c>
      <c r="L250" s="18">
        <f>IFERROR(VLOOKUP($B250,'[9]SourceData (quarterly)'!$A$2:$Z$327,11, FALSE),0)</f>
        <v>24</v>
      </c>
      <c r="M250" s="18">
        <f>IFERROR(VLOOKUP($B250,'[9]SourceData (quarterly)'!$A$2:$Z$327,12, FALSE),0)</f>
        <v>20</v>
      </c>
      <c r="N250" s="18">
        <f>IFERROR(VLOOKUP($B250,'[9]SourceData (quarterly)'!$A$2:$Z$327,13, FALSE),0)</f>
        <v>17</v>
      </c>
      <c r="O250" s="18">
        <f>IFERROR(VLOOKUP($B250,'[9]SourceData (quarterly)'!$A$2:$Z$327,14, FALSE),0)</f>
        <v>21</v>
      </c>
      <c r="P250" s="18">
        <f>IFERROR(VLOOKUP($B250,'[9]SourceData (quarterly)'!$A$2:$Z$327,15, FALSE),0)</f>
        <v>204</v>
      </c>
      <c r="Q250" s="18">
        <f>IFERROR(VLOOKUP($B250,'[9]SourceData (quarterly)'!$A$2:$Z$327,16, FALSE),0)</f>
        <v>279591</v>
      </c>
      <c r="R250" s="18">
        <f>IFERROR(VLOOKUP($B250,'[9]SourceData (quarterly)'!$A$2:$Z$327,17, FALSE),0)</f>
        <v>225314</v>
      </c>
      <c r="S250" s="18">
        <f>IFERROR(VLOOKUP($B250,'[9]SourceData (quarterly)'!$A$2:$Z$327,18, FALSE),0)</f>
        <v>159697</v>
      </c>
      <c r="T250" s="18">
        <f>IFERROR(VLOOKUP($B250,'[9]SourceData (quarterly)'!$A$2:$Z$327,19, FALSE),0)</f>
        <v>582859</v>
      </c>
      <c r="U250" s="18">
        <f>IFERROR(VLOOKUP($B250,'[9]SourceData (quarterly)'!$A$2:$Z$327,20, FALSE),0)</f>
        <v>1120833</v>
      </c>
      <c r="V250" s="18">
        <f>IFERROR(VLOOKUP($B250,'[9]SourceData (quarterly)'!$A$2:$Z$327,21, FALSE),0)</f>
        <v>682776</v>
      </c>
      <c r="W250" s="18">
        <f>IFERROR(VLOOKUP($B250,'[9]SourceData (quarterly)'!$A$2:$Z$327,22, FALSE),0)</f>
        <v>798042</v>
      </c>
      <c r="X250" s="18">
        <f>IFERROR(VLOOKUP($B250,'[9]SourceData (quarterly)'!$A$2:$Z$327,23, FALSE),0)</f>
        <v>357365</v>
      </c>
      <c r="Y250" s="18">
        <f>IFERROR(VLOOKUP($B250,'[9]SourceData (quarterly)'!$A$2:$Z$327,24, FALSE),0)</f>
        <v>889710</v>
      </c>
      <c r="Z250" s="18">
        <f>IFERROR(VLOOKUP($B250,'[9]SourceData (quarterly)'!$A$2:$Z$327,25, FALSE),0)</f>
        <v>623553</v>
      </c>
      <c r="AA250" s="18">
        <f>IFERROR(VLOOKUP($B250,'[9]SourceData (quarterly)'!$A$2:$Z$327,26, FALSE),0)</f>
        <v>700520</v>
      </c>
      <c r="AB250" s="18">
        <f>IFERROR(VLOOKUP($B250,'[9]SourceData (quarterly)'!$A$2:$AZ$327,27, FALSE),0)</f>
        <v>657271</v>
      </c>
      <c r="AC250" s="18">
        <f>IFERROR(VLOOKUP($B250,'[9]SourceData (quarterly)'!$A$2:$AZ$327,28, FALSE),0)</f>
        <v>7077531</v>
      </c>
    </row>
    <row r="251" spans="2:29" x14ac:dyDescent="0.2">
      <c r="B251" s="41" t="s">
        <v>147</v>
      </c>
      <c r="C251" s="41" t="s">
        <v>148</v>
      </c>
      <c r="D251" s="18">
        <f>IFERROR(VLOOKUP($B251,'[9]SourceData (quarterly)'!$A$2:$Z$327,3, FALSE),0)</f>
        <v>13</v>
      </c>
      <c r="E251" s="18">
        <f>IFERROR(VLOOKUP($B251,'[9]SourceData (quarterly)'!$A$2:$Z$327,4, FALSE),0)</f>
        <v>9</v>
      </c>
      <c r="F251" s="18">
        <f>IFERROR(VLOOKUP($B251,'[9]SourceData (quarterly)'!$A$2:$Z$327,5, FALSE),0)</f>
        <v>20</v>
      </c>
      <c r="G251" s="18">
        <f>IFERROR(VLOOKUP($B251,'[9]SourceData (quarterly)'!$A$2:$Z$327,6, FALSE),0)</f>
        <v>19</v>
      </c>
      <c r="H251" s="18">
        <f>IFERROR(VLOOKUP($B251,'[9]SourceData (quarterly)'!$A$2:$Z$327,7, FALSE),0)</f>
        <v>30</v>
      </c>
      <c r="I251" s="18">
        <f>IFERROR(VLOOKUP($B251,'[9]SourceData (quarterly)'!$A$2:$Z$327,8, FALSE),0)</f>
        <v>17</v>
      </c>
      <c r="J251" s="18">
        <f>IFERROR(VLOOKUP($B251,'[9]SourceData (quarterly)'!$A$2:$Z$327,9, FALSE),0)</f>
        <v>21</v>
      </c>
      <c r="K251" s="18">
        <f>IFERROR(VLOOKUP($B251,'[9]SourceData (quarterly)'!$A$2:$Z$327,10, FALSE),0)</f>
        <v>17</v>
      </c>
      <c r="L251" s="18">
        <f>IFERROR(VLOOKUP($B251,'[9]SourceData (quarterly)'!$A$2:$Z$327,11, FALSE),0)</f>
        <v>64</v>
      </c>
      <c r="M251" s="18">
        <f>IFERROR(VLOOKUP($B251,'[9]SourceData (quarterly)'!$A$2:$Z$327,12, FALSE),0)</f>
        <v>39</v>
      </c>
      <c r="N251" s="18">
        <f>IFERROR(VLOOKUP($B251,'[9]SourceData (quarterly)'!$A$2:$Z$327,13, FALSE),0)</f>
        <v>65</v>
      </c>
      <c r="O251" s="18">
        <f>IFERROR(VLOOKUP($B251,'[9]SourceData (quarterly)'!$A$2:$Z$327,14, FALSE),0)</f>
        <v>37</v>
      </c>
      <c r="P251" s="18">
        <f>IFERROR(VLOOKUP($B251,'[9]SourceData (quarterly)'!$A$2:$Z$327,15, FALSE),0)</f>
        <v>351</v>
      </c>
      <c r="Q251" s="18">
        <f>IFERROR(VLOOKUP($B251,'[9]SourceData (quarterly)'!$A$2:$Z$327,16, FALSE),0)</f>
        <v>517192</v>
      </c>
      <c r="R251" s="18">
        <f>IFERROR(VLOOKUP($B251,'[9]SourceData (quarterly)'!$A$2:$Z$327,17, FALSE),0)</f>
        <v>404725</v>
      </c>
      <c r="S251" s="18">
        <f>IFERROR(VLOOKUP($B251,'[9]SourceData (quarterly)'!$A$2:$Z$327,18, FALSE),0)</f>
        <v>819561</v>
      </c>
      <c r="T251" s="18">
        <f>IFERROR(VLOOKUP($B251,'[9]SourceData (quarterly)'!$A$2:$Z$327,19, FALSE),0)</f>
        <v>914372</v>
      </c>
      <c r="U251" s="18">
        <f>IFERROR(VLOOKUP($B251,'[9]SourceData (quarterly)'!$A$2:$Z$327,20, FALSE),0)</f>
        <v>1366061</v>
      </c>
      <c r="V251" s="18">
        <f>IFERROR(VLOOKUP($B251,'[9]SourceData (quarterly)'!$A$2:$Z$327,21, FALSE),0)</f>
        <v>798459</v>
      </c>
      <c r="W251" s="18">
        <f>IFERROR(VLOOKUP($B251,'[9]SourceData (quarterly)'!$A$2:$Z$327,22, FALSE),0)</f>
        <v>1016822</v>
      </c>
      <c r="X251" s="18">
        <f>IFERROR(VLOOKUP($B251,'[9]SourceData (quarterly)'!$A$2:$Z$327,23, FALSE),0)</f>
        <v>828550</v>
      </c>
      <c r="Y251" s="18">
        <f>IFERROR(VLOOKUP($B251,'[9]SourceData (quarterly)'!$A$2:$Z$327,24, FALSE),0)</f>
        <v>3043256</v>
      </c>
      <c r="Z251" s="18">
        <f>IFERROR(VLOOKUP($B251,'[9]SourceData (quarterly)'!$A$2:$Z$327,25, FALSE),0)</f>
        <v>2107810</v>
      </c>
      <c r="AA251" s="18">
        <f>IFERROR(VLOOKUP($B251,'[9]SourceData (quarterly)'!$A$2:$Z$327,26, FALSE),0)</f>
        <v>2798492</v>
      </c>
      <c r="AB251" s="18">
        <f>IFERROR(VLOOKUP($B251,'[9]SourceData (quarterly)'!$A$2:$AZ$327,27, FALSE),0)</f>
        <v>1954235</v>
      </c>
      <c r="AC251" s="18">
        <f>IFERROR(VLOOKUP($B251,'[9]SourceData (quarterly)'!$A$2:$AZ$327,28, FALSE),0)</f>
        <v>16569535</v>
      </c>
    </row>
    <row r="252" spans="2:29" x14ac:dyDescent="0.2">
      <c r="B252" s="41" t="s">
        <v>149</v>
      </c>
      <c r="C252" s="41" t="s">
        <v>150</v>
      </c>
      <c r="D252" s="18">
        <f>IFERROR(VLOOKUP($B252,'[9]SourceData (quarterly)'!$A$2:$Z$327,3, FALSE),0)</f>
        <v>16</v>
      </c>
      <c r="E252" s="18">
        <f>IFERROR(VLOOKUP($B252,'[9]SourceData (quarterly)'!$A$2:$Z$327,4, FALSE),0)</f>
        <v>37</v>
      </c>
      <c r="F252" s="18">
        <f>IFERROR(VLOOKUP($B252,'[9]SourceData (quarterly)'!$A$2:$Z$327,5, FALSE),0)</f>
        <v>57</v>
      </c>
      <c r="G252" s="18">
        <f>IFERROR(VLOOKUP($B252,'[9]SourceData (quarterly)'!$A$2:$Z$327,6, FALSE),0)</f>
        <v>49</v>
      </c>
      <c r="H252" s="18">
        <f>IFERROR(VLOOKUP($B252,'[9]SourceData (quarterly)'!$A$2:$Z$327,7, FALSE),0)</f>
        <v>68</v>
      </c>
      <c r="I252" s="18">
        <f>IFERROR(VLOOKUP($B252,'[9]SourceData (quarterly)'!$A$2:$Z$327,8, FALSE),0)</f>
        <v>40</v>
      </c>
      <c r="J252" s="18">
        <f>IFERROR(VLOOKUP($B252,'[9]SourceData (quarterly)'!$A$2:$Z$327,9, FALSE),0)</f>
        <v>51</v>
      </c>
      <c r="K252" s="18">
        <f>IFERROR(VLOOKUP($B252,'[9]SourceData (quarterly)'!$A$2:$Z$327,10, FALSE),0)</f>
        <v>37</v>
      </c>
      <c r="L252" s="18">
        <f>IFERROR(VLOOKUP($B252,'[9]SourceData (quarterly)'!$A$2:$Z$327,11, FALSE),0)</f>
        <v>56</v>
      </c>
      <c r="M252" s="18">
        <f>IFERROR(VLOOKUP($B252,'[9]SourceData (quarterly)'!$A$2:$Z$327,12, FALSE),0)</f>
        <v>53</v>
      </c>
      <c r="N252" s="18">
        <f>IFERROR(VLOOKUP($B252,'[9]SourceData (quarterly)'!$A$2:$Z$327,13, FALSE),0)</f>
        <v>53</v>
      </c>
      <c r="O252" s="18">
        <f>IFERROR(VLOOKUP($B252,'[9]SourceData (quarterly)'!$A$2:$Z$327,14, FALSE),0)</f>
        <v>52</v>
      </c>
      <c r="P252" s="18">
        <f>IFERROR(VLOOKUP($B252,'[9]SourceData (quarterly)'!$A$2:$Z$327,15, FALSE),0)</f>
        <v>569</v>
      </c>
      <c r="Q252" s="18">
        <f>IFERROR(VLOOKUP($B252,'[9]SourceData (quarterly)'!$A$2:$Z$327,16, FALSE),0)</f>
        <v>668848</v>
      </c>
      <c r="R252" s="18">
        <f>IFERROR(VLOOKUP($B252,'[9]SourceData (quarterly)'!$A$2:$Z$327,17, FALSE),0)</f>
        <v>1483254</v>
      </c>
      <c r="S252" s="18">
        <f>IFERROR(VLOOKUP($B252,'[9]SourceData (quarterly)'!$A$2:$Z$327,18, FALSE),0)</f>
        <v>2435378</v>
      </c>
      <c r="T252" s="18">
        <f>IFERROR(VLOOKUP($B252,'[9]SourceData (quarterly)'!$A$2:$Z$327,19, FALSE),0)</f>
        <v>2256910</v>
      </c>
      <c r="U252" s="18">
        <f>IFERROR(VLOOKUP($B252,'[9]SourceData (quarterly)'!$A$2:$Z$327,20, FALSE),0)</f>
        <v>3160509</v>
      </c>
      <c r="V252" s="18">
        <f>IFERROR(VLOOKUP($B252,'[9]SourceData (quarterly)'!$A$2:$Z$327,21, FALSE),0)</f>
        <v>1834258</v>
      </c>
      <c r="W252" s="18">
        <f>IFERROR(VLOOKUP($B252,'[9]SourceData (quarterly)'!$A$2:$Z$327,22, FALSE),0)</f>
        <v>2250213</v>
      </c>
      <c r="X252" s="18">
        <f>IFERROR(VLOOKUP($B252,'[9]SourceData (quarterly)'!$A$2:$Z$327,23, FALSE),0)</f>
        <v>1681205</v>
      </c>
      <c r="Y252" s="18">
        <f>IFERROR(VLOOKUP($B252,'[9]SourceData (quarterly)'!$A$2:$Z$327,24, FALSE),0)</f>
        <v>2606964</v>
      </c>
      <c r="Z252" s="18">
        <f>IFERROR(VLOOKUP($B252,'[9]SourceData (quarterly)'!$A$2:$Z$327,25, FALSE),0)</f>
        <v>2604982</v>
      </c>
      <c r="AA252" s="18">
        <f>IFERROR(VLOOKUP($B252,'[9]SourceData (quarterly)'!$A$2:$Z$327,26, FALSE),0)</f>
        <v>2549190</v>
      </c>
      <c r="AB252" s="18">
        <f>IFERROR(VLOOKUP($B252,'[9]SourceData (quarterly)'!$A$2:$AZ$327,27, FALSE),0)</f>
        <v>2746482</v>
      </c>
      <c r="AC252" s="18">
        <f>IFERROR(VLOOKUP($B252,'[9]SourceData (quarterly)'!$A$2:$AZ$327,28, FALSE),0)</f>
        <v>26278193</v>
      </c>
    </row>
    <row r="253" spans="2:29" x14ac:dyDescent="0.2">
      <c r="B253" s="41" t="s">
        <v>151</v>
      </c>
      <c r="C253" s="41" t="s">
        <v>152</v>
      </c>
      <c r="D253" s="18">
        <f>IFERROR(VLOOKUP($B253,'[9]SourceData (quarterly)'!$A$2:$Z$327,3, FALSE),0)</f>
        <v>10</v>
      </c>
      <c r="E253" s="18">
        <f>IFERROR(VLOOKUP($B253,'[9]SourceData (quarterly)'!$A$2:$Z$327,4, FALSE),0)</f>
        <v>5</v>
      </c>
      <c r="F253" s="18">
        <f>IFERROR(VLOOKUP($B253,'[9]SourceData (quarterly)'!$A$2:$Z$327,5, FALSE),0)</f>
        <v>32</v>
      </c>
      <c r="G253" s="18">
        <f>IFERROR(VLOOKUP($B253,'[9]SourceData (quarterly)'!$A$2:$Z$327,6, FALSE),0)</f>
        <v>13</v>
      </c>
      <c r="H253" s="18">
        <f>IFERROR(VLOOKUP($B253,'[9]SourceData (quarterly)'!$A$2:$Z$327,7, FALSE),0)</f>
        <v>28</v>
      </c>
      <c r="I253" s="18">
        <f>IFERROR(VLOOKUP($B253,'[9]SourceData (quarterly)'!$A$2:$Z$327,8, FALSE),0)</f>
        <v>17</v>
      </c>
      <c r="J253" s="18">
        <f>IFERROR(VLOOKUP($B253,'[9]SourceData (quarterly)'!$A$2:$Z$327,9, FALSE),0)</f>
        <v>42</v>
      </c>
      <c r="K253" s="18">
        <f>IFERROR(VLOOKUP($B253,'[9]SourceData (quarterly)'!$A$2:$Z$327,10, FALSE),0)</f>
        <v>19</v>
      </c>
      <c r="L253" s="18">
        <f>IFERROR(VLOOKUP($B253,'[9]SourceData (quarterly)'!$A$2:$Z$327,11, FALSE),0)</f>
        <v>56</v>
      </c>
      <c r="M253" s="18">
        <f>IFERROR(VLOOKUP($B253,'[9]SourceData (quarterly)'!$A$2:$Z$327,12, FALSE),0)</f>
        <v>28</v>
      </c>
      <c r="N253" s="18">
        <f>IFERROR(VLOOKUP($B253,'[9]SourceData (quarterly)'!$A$2:$Z$327,13, FALSE),0)</f>
        <v>48</v>
      </c>
      <c r="O253" s="18">
        <f>IFERROR(VLOOKUP($B253,'[9]SourceData (quarterly)'!$A$2:$Z$327,14, FALSE),0)</f>
        <v>18</v>
      </c>
      <c r="P253" s="18">
        <f>IFERROR(VLOOKUP($B253,'[9]SourceData (quarterly)'!$A$2:$Z$327,15, FALSE),0)</f>
        <v>316</v>
      </c>
      <c r="Q253" s="18">
        <f>IFERROR(VLOOKUP($B253,'[9]SourceData (quarterly)'!$A$2:$Z$327,16, FALSE),0)</f>
        <v>453998</v>
      </c>
      <c r="R253" s="18">
        <f>IFERROR(VLOOKUP($B253,'[9]SourceData (quarterly)'!$A$2:$Z$327,17, FALSE),0)</f>
        <v>232988</v>
      </c>
      <c r="S253" s="18">
        <f>IFERROR(VLOOKUP($B253,'[9]SourceData (quarterly)'!$A$2:$Z$327,18, FALSE),0)</f>
        <v>1538461</v>
      </c>
      <c r="T253" s="18">
        <f>IFERROR(VLOOKUP($B253,'[9]SourceData (quarterly)'!$A$2:$Z$327,19, FALSE),0)</f>
        <v>634577</v>
      </c>
      <c r="U253" s="18">
        <f>IFERROR(VLOOKUP($B253,'[9]SourceData (quarterly)'!$A$2:$Z$327,20, FALSE),0)</f>
        <v>1399118</v>
      </c>
      <c r="V253" s="18">
        <f>IFERROR(VLOOKUP($B253,'[9]SourceData (quarterly)'!$A$2:$Z$327,21, FALSE),0)</f>
        <v>856022</v>
      </c>
      <c r="W253" s="18">
        <f>IFERROR(VLOOKUP($B253,'[9]SourceData (quarterly)'!$A$2:$Z$327,22, FALSE),0)</f>
        <v>1954058</v>
      </c>
      <c r="X253" s="18">
        <f>IFERROR(VLOOKUP($B253,'[9]SourceData (quarterly)'!$A$2:$Z$327,23, FALSE),0)</f>
        <v>883332</v>
      </c>
      <c r="Y253" s="18">
        <f>IFERROR(VLOOKUP($B253,'[9]SourceData (quarterly)'!$A$2:$Z$327,24, FALSE),0)</f>
        <v>2830806</v>
      </c>
      <c r="Z253" s="18">
        <f>IFERROR(VLOOKUP($B253,'[9]SourceData (quarterly)'!$A$2:$Z$327,25, FALSE),0)</f>
        <v>1479688</v>
      </c>
      <c r="AA253" s="18">
        <f>IFERROR(VLOOKUP($B253,'[9]SourceData (quarterly)'!$A$2:$Z$327,26, FALSE),0)</f>
        <v>2537056</v>
      </c>
      <c r="AB253" s="18">
        <f>IFERROR(VLOOKUP($B253,'[9]SourceData (quarterly)'!$A$2:$AZ$327,27, FALSE),0)</f>
        <v>940958</v>
      </c>
      <c r="AC253" s="18">
        <f>IFERROR(VLOOKUP($B253,'[9]SourceData (quarterly)'!$A$2:$AZ$327,28, FALSE),0)</f>
        <v>15741062</v>
      </c>
    </row>
    <row r="254" spans="2:29" x14ac:dyDescent="0.2">
      <c r="B254" s="41" t="s">
        <v>153</v>
      </c>
      <c r="C254" s="41" t="s">
        <v>154</v>
      </c>
      <c r="D254" s="18">
        <f>IFERROR(VLOOKUP($B254,'[9]SourceData (quarterly)'!$A$2:$Z$327,3, FALSE),0)</f>
        <v>6</v>
      </c>
      <c r="E254" s="18">
        <f>IFERROR(VLOOKUP($B254,'[9]SourceData (quarterly)'!$A$2:$Z$327,4, FALSE),0)</f>
        <v>13</v>
      </c>
      <c r="F254" s="18">
        <f>IFERROR(VLOOKUP($B254,'[9]SourceData (quarterly)'!$A$2:$Z$327,5, FALSE),0)</f>
        <v>31</v>
      </c>
      <c r="G254" s="18">
        <f>IFERROR(VLOOKUP($B254,'[9]SourceData (quarterly)'!$A$2:$Z$327,6, FALSE),0)</f>
        <v>34</v>
      </c>
      <c r="H254" s="18">
        <f>IFERROR(VLOOKUP($B254,'[9]SourceData (quarterly)'!$A$2:$Z$327,7, FALSE),0)</f>
        <v>74</v>
      </c>
      <c r="I254" s="18">
        <f>IFERROR(VLOOKUP($B254,'[9]SourceData (quarterly)'!$A$2:$Z$327,8, FALSE),0)</f>
        <v>49</v>
      </c>
      <c r="J254" s="18">
        <f>IFERROR(VLOOKUP($B254,'[9]SourceData (quarterly)'!$A$2:$Z$327,9, FALSE),0)</f>
        <v>79</v>
      </c>
      <c r="K254" s="18">
        <f>IFERROR(VLOOKUP($B254,'[9]SourceData (quarterly)'!$A$2:$Z$327,10, FALSE),0)</f>
        <v>36</v>
      </c>
      <c r="L254" s="18">
        <f>IFERROR(VLOOKUP($B254,'[9]SourceData (quarterly)'!$A$2:$Z$327,11, FALSE),0)</f>
        <v>54</v>
      </c>
      <c r="M254" s="18">
        <f>IFERROR(VLOOKUP($B254,'[9]SourceData (quarterly)'!$A$2:$Z$327,12, FALSE),0)</f>
        <v>33</v>
      </c>
      <c r="N254" s="18">
        <f>IFERROR(VLOOKUP($B254,'[9]SourceData (quarterly)'!$A$2:$Z$327,13, FALSE),0)</f>
        <v>63</v>
      </c>
      <c r="O254" s="18">
        <f>IFERROR(VLOOKUP($B254,'[9]SourceData (quarterly)'!$A$2:$Z$327,14, FALSE),0)</f>
        <v>39</v>
      </c>
      <c r="P254" s="18">
        <f>IFERROR(VLOOKUP($B254,'[9]SourceData (quarterly)'!$A$2:$Z$327,15, FALSE),0)</f>
        <v>511</v>
      </c>
      <c r="Q254" s="18">
        <f>IFERROR(VLOOKUP($B254,'[9]SourceData (quarterly)'!$A$2:$Z$327,16, FALSE),0)</f>
        <v>207192</v>
      </c>
      <c r="R254" s="18">
        <f>IFERROR(VLOOKUP($B254,'[9]SourceData (quarterly)'!$A$2:$Z$327,17, FALSE),0)</f>
        <v>502700</v>
      </c>
      <c r="S254" s="18">
        <f>IFERROR(VLOOKUP($B254,'[9]SourceData (quarterly)'!$A$2:$Z$327,18, FALSE),0)</f>
        <v>1243299</v>
      </c>
      <c r="T254" s="18">
        <f>IFERROR(VLOOKUP($B254,'[9]SourceData (quarterly)'!$A$2:$Z$327,19, FALSE),0)</f>
        <v>1278524</v>
      </c>
      <c r="U254" s="18">
        <f>IFERROR(VLOOKUP($B254,'[9]SourceData (quarterly)'!$A$2:$Z$327,20, FALSE),0)</f>
        <v>3254380</v>
      </c>
      <c r="V254" s="18">
        <f>IFERROR(VLOOKUP($B254,'[9]SourceData (quarterly)'!$A$2:$Z$327,21, FALSE),0)</f>
        <v>2072898</v>
      </c>
      <c r="W254" s="18">
        <f>IFERROR(VLOOKUP($B254,'[9]SourceData (quarterly)'!$A$2:$Z$327,22, FALSE),0)</f>
        <v>3199310</v>
      </c>
      <c r="X254" s="18">
        <f>IFERROR(VLOOKUP($B254,'[9]SourceData (quarterly)'!$A$2:$Z$327,23, FALSE),0)</f>
        <v>1477808</v>
      </c>
      <c r="Y254" s="18">
        <f>IFERROR(VLOOKUP($B254,'[9]SourceData (quarterly)'!$A$2:$Z$327,24, FALSE),0)</f>
        <v>2285738</v>
      </c>
      <c r="Z254" s="18">
        <f>IFERROR(VLOOKUP($B254,'[9]SourceData (quarterly)'!$A$2:$Z$327,25, FALSE),0)</f>
        <v>1515795</v>
      </c>
      <c r="AA254" s="18">
        <f>IFERROR(VLOOKUP($B254,'[9]SourceData (quarterly)'!$A$2:$Z$327,26, FALSE),0)</f>
        <v>2690378</v>
      </c>
      <c r="AB254" s="18">
        <f>IFERROR(VLOOKUP($B254,'[9]SourceData (quarterly)'!$A$2:$AZ$327,27, FALSE),0)</f>
        <v>1766623</v>
      </c>
      <c r="AC254" s="18">
        <f>IFERROR(VLOOKUP($B254,'[9]SourceData (quarterly)'!$A$2:$AZ$327,28, FALSE),0)</f>
        <v>21494645</v>
      </c>
    </row>
    <row r="255" spans="2:29" x14ac:dyDescent="0.2">
      <c r="B255" s="41" t="s">
        <v>155</v>
      </c>
      <c r="C255" s="41" t="s">
        <v>156</v>
      </c>
      <c r="D255" s="18">
        <f>IFERROR(VLOOKUP($B255,'[9]SourceData (quarterly)'!$A$2:$Z$327,3, FALSE),0)</f>
        <v>0</v>
      </c>
      <c r="E255" s="18">
        <f>IFERROR(VLOOKUP($B255,'[9]SourceData (quarterly)'!$A$2:$Z$327,4, FALSE),0)</f>
        <v>0</v>
      </c>
      <c r="F255" s="18">
        <f>IFERROR(VLOOKUP($B255,'[9]SourceData (quarterly)'!$A$2:$Z$327,5, FALSE),0)</f>
        <v>0</v>
      </c>
      <c r="G255" s="18">
        <f>IFERROR(VLOOKUP($B255,'[9]SourceData (quarterly)'!$A$2:$Z$327,6, FALSE),0)</f>
        <v>0</v>
      </c>
      <c r="H255" s="18">
        <f>IFERROR(VLOOKUP($B255,'[9]SourceData (quarterly)'!$A$2:$Z$327,7, FALSE),0)</f>
        <v>0</v>
      </c>
      <c r="I255" s="18">
        <f>IFERROR(VLOOKUP($B255,'[9]SourceData (quarterly)'!$A$2:$Z$327,8, FALSE),0)</f>
        <v>0</v>
      </c>
      <c r="J255" s="18">
        <f>IFERROR(VLOOKUP($B255,'[9]SourceData (quarterly)'!$A$2:$Z$327,9, FALSE),0)</f>
        <v>4</v>
      </c>
      <c r="K255" s="18">
        <f>IFERROR(VLOOKUP($B255,'[9]SourceData (quarterly)'!$A$2:$Z$327,10, FALSE),0)</f>
        <v>6</v>
      </c>
      <c r="L255" s="18">
        <f>IFERROR(VLOOKUP($B255,'[9]SourceData (quarterly)'!$A$2:$Z$327,11, FALSE),0)</f>
        <v>9</v>
      </c>
      <c r="M255" s="18">
        <f>IFERROR(VLOOKUP($B255,'[9]SourceData (quarterly)'!$A$2:$Z$327,12, FALSE),0)</f>
        <v>4</v>
      </c>
      <c r="N255" s="18">
        <f>IFERROR(VLOOKUP($B255,'[9]SourceData (quarterly)'!$A$2:$Z$327,13, FALSE),0)</f>
        <v>9</v>
      </c>
      <c r="O255" s="18">
        <f>IFERROR(VLOOKUP($B255,'[9]SourceData (quarterly)'!$A$2:$Z$327,14, FALSE),0)</f>
        <v>3</v>
      </c>
      <c r="P255" s="18">
        <f>IFERROR(VLOOKUP($B255,'[9]SourceData (quarterly)'!$A$2:$Z$327,15, FALSE),0)</f>
        <v>35</v>
      </c>
      <c r="Q255" s="18">
        <f>IFERROR(VLOOKUP($B255,'[9]SourceData (quarterly)'!$A$2:$Z$327,16, FALSE),0)</f>
        <v>0</v>
      </c>
      <c r="R255" s="18">
        <f>IFERROR(VLOOKUP($B255,'[9]SourceData (quarterly)'!$A$2:$Z$327,17, FALSE),0)</f>
        <v>0</v>
      </c>
      <c r="S255" s="18">
        <f>IFERROR(VLOOKUP($B255,'[9]SourceData (quarterly)'!$A$2:$Z$327,18, FALSE),0)</f>
        <v>0</v>
      </c>
      <c r="T255" s="18">
        <f>IFERROR(VLOOKUP($B255,'[9]SourceData (quarterly)'!$A$2:$Z$327,19, FALSE),0)</f>
        <v>0</v>
      </c>
      <c r="U255" s="18">
        <f>IFERROR(VLOOKUP($B255,'[9]SourceData (quarterly)'!$A$2:$Z$327,20, FALSE),0)</f>
        <v>0</v>
      </c>
      <c r="V255" s="18">
        <f>IFERROR(VLOOKUP($B255,'[9]SourceData (quarterly)'!$A$2:$Z$327,21, FALSE),0)</f>
        <v>0</v>
      </c>
      <c r="W255" s="18">
        <f>IFERROR(VLOOKUP($B255,'[9]SourceData (quarterly)'!$A$2:$Z$327,22, FALSE),0)</f>
        <v>156597</v>
      </c>
      <c r="X255" s="18">
        <f>IFERROR(VLOOKUP($B255,'[9]SourceData (quarterly)'!$A$2:$Z$327,23, FALSE),0)</f>
        <v>235396</v>
      </c>
      <c r="Y255" s="18">
        <f>IFERROR(VLOOKUP($B255,'[9]SourceData (quarterly)'!$A$2:$Z$327,24, FALSE),0)</f>
        <v>365592</v>
      </c>
      <c r="Z255" s="18">
        <f>IFERROR(VLOOKUP($B255,'[9]SourceData (quarterly)'!$A$2:$Z$327,25, FALSE),0)</f>
        <v>180996</v>
      </c>
      <c r="AA255" s="18">
        <f>IFERROR(VLOOKUP($B255,'[9]SourceData (quarterly)'!$A$2:$Z$327,26, FALSE),0)</f>
        <v>368042</v>
      </c>
      <c r="AB255" s="18">
        <f>IFERROR(VLOOKUP($B255,'[9]SourceData (quarterly)'!$A$2:$AZ$327,27, FALSE),0)</f>
        <v>118399</v>
      </c>
      <c r="AC255" s="18">
        <f>IFERROR(VLOOKUP($B255,'[9]SourceData (quarterly)'!$A$2:$AZ$327,28, FALSE),0)</f>
        <v>1425022</v>
      </c>
    </row>
    <row r="256" spans="2:29" x14ac:dyDescent="0.2">
      <c r="B256" s="41" t="s">
        <v>157</v>
      </c>
      <c r="C256" s="41" t="s">
        <v>158</v>
      </c>
      <c r="D256" s="18">
        <f>IFERROR(VLOOKUP($B256,'[9]SourceData (quarterly)'!$A$2:$Z$327,3, FALSE),0)</f>
        <v>8</v>
      </c>
      <c r="E256" s="18">
        <f>IFERROR(VLOOKUP($B256,'[9]SourceData (quarterly)'!$A$2:$Z$327,4, FALSE),0)</f>
        <v>11</v>
      </c>
      <c r="F256" s="18">
        <f>IFERROR(VLOOKUP($B256,'[9]SourceData (quarterly)'!$A$2:$Z$327,5, FALSE),0)</f>
        <v>35</v>
      </c>
      <c r="G256" s="18">
        <f>IFERROR(VLOOKUP($B256,'[9]SourceData (quarterly)'!$A$2:$Z$327,6, FALSE),0)</f>
        <v>38</v>
      </c>
      <c r="H256" s="18">
        <f>IFERROR(VLOOKUP($B256,'[9]SourceData (quarterly)'!$A$2:$Z$327,7, FALSE),0)</f>
        <v>51</v>
      </c>
      <c r="I256" s="18">
        <f>IFERROR(VLOOKUP($B256,'[9]SourceData (quarterly)'!$A$2:$Z$327,8, FALSE),0)</f>
        <v>40</v>
      </c>
      <c r="J256" s="18">
        <f>IFERROR(VLOOKUP($B256,'[9]SourceData (quarterly)'!$A$2:$Z$327,9, FALSE),0)</f>
        <v>61</v>
      </c>
      <c r="K256" s="18">
        <f>IFERROR(VLOOKUP($B256,'[9]SourceData (quarterly)'!$A$2:$Z$327,10, FALSE),0)</f>
        <v>35</v>
      </c>
      <c r="L256" s="18">
        <f>IFERROR(VLOOKUP($B256,'[9]SourceData (quarterly)'!$A$2:$Z$327,11, FALSE),0)</f>
        <v>46</v>
      </c>
      <c r="M256" s="18">
        <f>IFERROR(VLOOKUP($B256,'[9]SourceData (quarterly)'!$A$2:$Z$327,12, FALSE),0)</f>
        <v>33</v>
      </c>
      <c r="N256" s="18">
        <f>IFERROR(VLOOKUP($B256,'[9]SourceData (quarterly)'!$A$2:$Z$327,13, FALSE),0)</f>
        <v>52</v>
      </c>
      <c r="O256" s="18">
        <f>IFERROR(VLOOKUP($B256,'[9]SourceData (quarterly)'!$A$2:$Z$327,14, FALSE),0)</f>
        <v>33</v>
      </c>
      <c r="P256" s="18">
        <f>IFERROR(VLOOKUP($B256,'[9]SourceData (quarterly)'!$A$2:$Z$327,15, FALSE),0)</f>
        <v>443</v>
      </c>
      <c r="Q256" s="18">
        <f>IFERROR(VLOOKUP($B256,'[9]SourceData (quarterly)'!$A$2:$Z$327,16, FALSE),0)</f>
        <v>275976</v>
      </c>
      <c r="R256" s="18">
        <f>IFERROR(VLOOKUP($B256,'[9]SourceData (quarterly)'!$A$2:$Z$327,17, FALSE),0)</f>
        <v>475667</v>
      </c>
      <c r="S256" s="18">
        <f>IFERROR(VLOOKUP($B256,'[9]SourceData (quarterly)'!$A$2:$Z$327,18, FALSE),0)</f>
        <v>1513476</v>
      </c>
      <c r="T256" s="18">
        <f>IFERROR(VLOOKUP($B256,'[9]SourceData (quarterly)'!$A$2:$Z$327,19, FALSE),0)</f>
        <v>1501173</v>
      </c>
      <c r="U256" s="18">
        <f>IFERROR(VLOOKUP($B256,'[9]SourceData (quarterly)'!$A$2:$Z$327,20, FALSE),0)</f>
        <v>2110726</v>
      </c>
      <c r="V256" s="18">
        <f>IFERROR(VLOOKUP($B256,'[9]SourceData (quarterly)'!$A$2:$Z$327,21, FALSE),0)</f>
        <v>1634264</v>
      </c>
      <c r="W256" s="18">
        <f>IFERROR(VLOOKUP($B256,'[9]SourceData (quarterly)'!$A$2:$Z$327,22, FALSE),0)</f>
        <v>2820000</v>
      </c>
      <c r="X256" s="18">
        <f>IFERROR(VLOOKUP($B256,'[9]SourceData (quarterly)'!$A$2:$Z$327,23, FALSE),0)</f>
        <v>1615950</v>
      </c>
      <c r="Y256" s="18">
        <f>IFERROR(VLOOKUP($B256,'[9]SourceData (quarterly)'!$A$2:$Z$327,24, FALSE),0)</f>
        <v>2328547</v>
      </c>
      <c r="Z256" s="18">
        <f>IFERROR(VLOOKUP($B256,'[9]SourceData (quarterly)'!$A$2:$Z$327,25, FALSE),0)</f>
        <v>1569438</v>
      </c>
      <c r="AA256" s="18">
        <f>IFERROR(VLOOKUP($B256,'[9]SourceData (quarterly)'!$A$2:$Z$327,26, FALSE),0)</f>
        <v>2796249</v>
      </c>
      <c r="AB256" s="18">
        <f>IFERROR(VLOOKUP($B256,'[9]SourceData (quarterly)'!$A$2:$AZ$327,27, FALSE),0)</f>
        <v>1532481</v>
      </c>
      <c r="AC256" s="18">
        <f>IFERROR(VLOOKUP($B256,'[9]SourceData (quarterly)'!$A$2:$AZ$327,28, FALSE),0)</f>
        <v>20173947</v>
      </c>
    </row>
    <row r="257" spans="2:29" x14ac:dyDescent="0.2">
      <c r="B257" s="41" t="s">
        <v>159</v>
      </c>
      <c r="C257" s="41" t="s">
        <v>160</v>
      </c>
      <c r="D257" s="18">
        <f>IFERROR(VLOOKUP($B257,'[9]SourceData (quarterly)'!$A$2:$Z$327,3, FALSE),0)</f>
        <v>0</v>
      </c>
      <c r="E257" s="18">
        <f>IFERROR(VLOOKUP($B257,'[9]SourceData (quarterly)'!$A$2:$Z$327,4, FALSE),0)</f>
        <v>0</v>
      </c>
      <c r="F257" s="18">
        <f>IFERROR(VLOOKUP($B257,'[9]SourceData (quarterly)'!$A$2:$Z$327,5, FALSE),0)</f>
        <v>0</v>
      </c>
      <c r="G257" s="18">
        <f>IFERROR(VLOOKUP($B257,'[9]SourceData (quarterly)'!$A$2:$Z$327,6, FALSE),0)</f>
        <v>0</v>
      </c>
      <c r="H257" s="18">
        <f>IFERROR(VLOOKUP($B257,'[9]SourceData (quarterly)'!$A$2:$Z$327,7, FALSE),0)</f>
        <v>1</v>
      </c>
      <c r="I257" s="18">
        <f>IFERROR(VLOOKUP($B257,'[9]SourceData (quarterly)'!$A$2:$Z$327,8, FALSE),0)</f>
        <v>2</v>
      </c>
      <c r="J257" s="18">
        <f>IFERROR(VLOOKUP($B257,'[9]SourceData (quarterly)'!$A$2:$Z$327,9, FALSE),0)</f>
        <v>7</v>
      </c>
      <c r="K257" s="18">
        <f>IFERROR(VLOOKUP($B257,'[9]SourceData (quarterly)'!$A$2:$Z$327,10, FALSE),0)</f>
        <v>3</v>
      </c>
      <c r="L257" s="18">
        <f>IFERROR(VLOOKUP($B257,'[9]SourceData (quarterly)'!$A$2:$Z$327,11, FALSE),0)</f>
        <v>12</v>
      </c>
      <c r="M257" s="18">
        <f>IFERROR(VLOOKUP($B257,'[9]SourceData (quarterly)'!$A$2:$Z$327,12, FALSE),0)</f>
        <v>14</v>
      </c>
      <c r="N257" s="18">
        <f>IFERROR(VLOOKUP($B257,'[9]SourceData (quarterly)'!$A$2:$Z$327,13, FALSE),0)</f>
        <v>16</v>
      </c>
      <c r="O257" s="18">
        <f>IFERROR(VLOOKUP($B257,'[9]SourceData (quarterly)'!$A$2:$Z$327,14, FALSE),0)</f>
        <v>11</v>
      </c>
      <c r="P257" s="18">
        <f>IFERROR(VLOOKUP($B257,'[9]SourceData (quarterly)'!$A$2:$Z$327,15, FALSE),0)</f>
        <v>66</v>
      </c>
      <c r="Q257" s="18">
        <f>IFERROR(VLOOKUP($B257,'[9]SourceData (quarterly)'!$A$2:$Z$327,16, FALSE),0)</f>
        <v>0</v>
      </c>
      <c r="R257" s="18">
        <f>IFERROR(VLOOKUP($B257,'[9]SourceData (quarterly)'!$A$2:$Z$327,17, FALSE),0)</f>
        <v>0</v>
      </c>
      <c r="S257" s="18">
        <f>IFERROR(VLOOKUP($B257,'[9]SourceData (quarterly)'!$A$2:$Z$327,18, FALSE),0)</f>
        <v>0</v>
      </c>
      <c r="T257" s="18">
        <f>IFERROR(VLOOKUP($B257,'[9]SourceData (quarterly)'!$A$2:$Z$327,19, FALSE),0)</f>
        <v>0</v>
      </c>
      <c r="U257" s="18">
        <f>IFERROR(VLOOKUP($B257,'[9]SourceData (quarterly)'!$A$2:$Z$327,20, FALSE),0)</f>
        <v>36990</v>
      </c>
      <c r="V257" s="18">
        <f>IFERROR(VLOOKUP($B257,'[9]SourceData (quarterly)'!$A$2:$Z$327,21, FALSE),0)</f>
        <v>84190</v>
      </c>
      <c r="W257" s="18">
        <f>IFERROR(VLOOKUP($B257,'[9]SourceData (quarterly)'!$A$2:$Z$327,22, FALSE),0)</f>
        <v>258686</v>
      </c>
      <c r="X257" s="18">
        <f>IFERROR(VLOOKUP($B257,'[9]SourceData (quarterly)'!$A$2:$Z$327,23, FALSE),0)</f>
        <v>97498</v>
      </c>
      <c r="Y257" s="18">
        <f>IFERROR(VLOOKUP($B257,'[9]SourceData (quarterly)'!$A$2:$Z$327,24, FALSE),0)</f>
        <v>486588</v>
      </c>
      <c r="Z257" s="18">
        <f>IFERROR(VLOOKUP($B257,'[9]SourceData (quarterly)'!$A$2:$Z$327,25, FALSE),0)</f>
        <v>504135</v>
      </c>
      <c r="AA257" s="18">
        <f>IFERROR(VLOOKUP($B257,'[9]SourceData (quarterly)'!$A$2:$Z$327,26, FALSE),0)</f>
        <v>631042</v>
      </c>
      <c r="AB257" s="18">
        <f>IFERROR(VLOOKUP($B257,'[9]SourceData (quarterly)'!$A$2:$AZ$327,27, FALSE),0)</f>
        <v>407138</v>
      </c>
      <c r="AC257" s="18">
        <f>IFERROR(VLOOKUP($B257,'[9]SourceData (quarterly)'!$A$2:$AZ$327,28, FALSE),0)</f>
        <v>2506267</v>
      </c>
    </row>
    <row r="258" spans="2:29" x14ac:dyDescent="0.2">
      <c r="B258" s="41" t="s">
        <v>161</v>
      </c>
      <c r="C258" s="41" t="s">
        <v>162</v>
      </c>
      <c r="D258" s="18">
        <f>IFERROR(VLOOKUP($B258,'[9]SourceData (quarterly)'!$A$2:$Z$327,3, FALSE),0)</f>
        <v>0</v>
      </c>
      <c r="E258" s="18">
        <f>IFERROR(VLOOKUP($B258,'[9]SourceData (quarterly)'!$A$2:$Z$327,4, FALSE),0)</f>
        <v>3</v>
      </c>
      <c r="F258" s="18">
        <f>IFERROR(VLOOKUP($B258,'[9]SourceData (quarterly)'!$A$2:$Z$327,5, FALSE),0)</f>
        <v>5</v>
      </c>
      <c r="G258" s="18">
        <f>IFERROR(VLOOKUP($B258,'[9]SourceData (quarterly)'!$A$2:$Z$327,6, FALSE),0)</f>
        <v>5</v>
      </c>
      <c r="H258" s="18">
        <f>IFERROR(VLOOKUP($B258,'[9]SourceData (quarterly)'!$A$2:$Z$327,7, FALSE),0)</f>
        <v>3</v>
      </c>
      <c r="I258" s="18">
        <f>IFERROR(VLOOKUP($B258,'[9]SourceData (quarterly)'!$A$2:$Z$327,8, FALSE),0)</f>
        <v>7</v>
      </c>
      <c r="J258" s="18">
        <f>IFERROR(VLOOKUP($B258,'[9]SourceData (quarterly)'!$A$2:$Z$327,9, FALSE),0)</f>
        <v>5</v>
      </c>
      <c r="K258" s="18">
        <f>IFERROR(VLOOKUP($B258,'[9]SourceData (quarterly)'!$A$2:$Z$327,10, FALSE),0)</f>
        <v>2</v>
      </c>
      <c r="L258" s="18">
        <f>IFERROR(VLOOKUP($B258,'[9]SourceData (quarterly)'!$A$2:$Z$327,11, FALSE),0)</f>
        <v>6</v>
      </c>
      <c r="M258" s="18">
        <f>IFERROR(VLOOKUP($B258,'[9]SourceData (quarterly)'!$A$2:$Z$327,12, FALSE),0)</f>
        <v>17</v>
      </c>
      <c r="N258" s="18">
        <f>IFERROR(VLOOKUP($B258,'[9]SourceData (quarterly)'!$A$2:$Z$327,13, FALSE),0)</f>
        <v>9</v>
      </c>
      <c r="O258" s="18">
        <f>IFERROR(VLOOKUP($B258,'[9]SourceData (quarterly)'!$A$2:$Z$327,14, FALSE),0)</f>
        <v>15</v>
      </c>
      <c r="P258" s="18">
        <f>IFERROR(VLOOKUP($B258,'[9]SourceData (quarterly)'!$A$2:$Z$327,15, FALSE),0)</f>
        <v>77</v>
      </c>
      <c r="Q258" s="18">
        <f>IFERROR(VLOOKUP($B258,'[9]SourceData (quarterly)'!$A$2:$Z$327,16, FALSE),0)</f>
        <v>0</v>
      </c>
      <c r="R258" s="18">
        <f>IFERROR(VLOOKUP($B258,'[9]SourceData (quarterly)'!$A$2:$Z$327,17, FALSE),0)</f>
        <v>96989</v>
      </c>
      <c r="S258" s="18">
        <f>IFERROR(VLOOKUP($B258,'[9]SourceData (quarterly)'!$A$2:$Z$327,18, FALSE),0)</f>
        <v>131949</v>
      </c>
      <c r="T258" s="18">
        <f>IFERROR(VLOOKUP($B258,'[9]SourceData (quarterly)'!$A$2:$Z$327,19, FALSE),0)</f>
        <v>124995</v>
      </c>
      <c r="U258" s="18">
        <f>IFERROR(VLOOKUP($B258,'[9]SourceData (quarterly)'!$A$2:$Z$327,20, FALSE),0)</f>
        <v>93997</v>
      </c>
      <c r="V258" s="18">
        <f>IFERROR(VLOOKUP($B258,'[9]SourceData (quarterly)'!$A$2:$Z$327,21, FALSE),0)</f>
        <v>260797</v>
      </c>
      <c r="W258" s="18">
        <f>IFERROR(VLOOKUP($B258,'[9]SourceData (quarterly)'!$A$2:$Z$327,22, FALSE),0)</f>
        <v>150499</v>
      </c>
      <c r="X258" s="18">
        <f>IFERROR(VLOOKUP($B258,'[9]SourceData (quarterly)'!$A$2:$Z$327,23, FALSE),0)</f>
        <v>55750</v>
      </c>
      <c r="Y258" s="18">
        <f>IFERROR(VLOOKUP($B258,'[9]SourceData (quarterly)'!$A$2:$Z$327,24, FALSE),0)</f>
        <v>178390</v>
      </c>
      <c r="Z258" s="18">
        <f>IFERROR(VLOOKUP($B258,'[9]SourceData (quarterly)'!$A$2:$Z$327,25, FALSE),0)</f>
        <v>520730</v>
      </c>
      <c r="AA258" s="18">
        <f>IFERROR(VLOOKUP($B258,'[9]SourceData (quarterly)'!$A$2:$Z$327,26, FALSE),0)</f>
        <v>263368</v>
      </c>
      <c r="AB258" s="18">
        <f>IFERROR(VLOOKUP($B258,'[9]SourceData (quarterly)'!$A$2:$AZ$327,27, FALSE),0)</f>
        <v>458346</v>
      </c>
      <c r="AC258" s="18">
        <f>IFERROR(VLOOKUP($B258,'[9]SourceData (quarterly)'!$A$2:$AZ$327,28, FALSE),0)</f>
        <v>2335810</v>
      </c>
    </row>
    <row r="259" spans="2:29" x14ac:dyDescent="0.2">
      <c r="B259" s="41" t="s">
        <v>163</v>
      </c>
      <c r="C259" s="41" t="s">
        <v>164</v>
      </c>
      <c r="D259" s="18">
        <f>IFERROR(VLOOKUP($B259,'[9]SourceData (quarterly)'!$A$2:$Z$327,3, FALSE),0)</f>
        <v>8</v>
      </c>
      <c r="E259" s="18">
        <f>IFERROR(VLOOKUP($B259,'[9]SourceData (quarterly)'!$A$2:$Z$327,4, FALSE),0)</f>
        <v>4</v>
      </c>
      <c r="F259" s="18">
        <f>IFERROR(VLOOKUP($B259,'[9]SourceData (quarterly)'!$A$2:$Z$327,5, FALSE),0)</f>
        <v>18</v>
      </c>
      <c r="G259" s="18">
        <f>IFERROR(VLOOKUP($B259,'[9]SourceData (quarterly)'!$A$2:$Z$327,6, FALSE),0)</f>
        <v>4</v>
      </c>
      <c r="H259" s="18">
        <f>IFERROR(VLOOKUP($B259,'[9]SourceData (quarterly)'!$A$2:$Z$327,7, FALSE),0)</f>
        <v>17</v>
      </c>
      <c r="I259" s="18">
        <f>IFERROR(VLOOKUP($B259,'[9]SourceData (quarterly)'!$A$2:$Z$327,8, FALSE),0)</f>
        <v>16</v>
      </c>
      <c r="J259" s="18">
        <f>IFERROR(VLOOKUP($B259,'[9]SourceData (quarterly)'!$A$2:$Z$327,9, FALSE),0)</f>
        <v>8</v>
      </c>
      <c r="K259" s="18">
        <f>IFERROR(VLOOKUP($B259,'[9]SourceData (quarterly)'!$A$2:$Z$327,10, FALSE),0)</f>
        <v>6</v>
      </c>
      <c r="L259" s="18">
        <f>IFERROR(VLOOKUP($B259,'[9]SourceData (quarterly)'!$A$2:$Z$327,11, FALSE),0)</f>
        <v>12</v>
      </c>
      <c r="M259" s="18">
        <f>IFERROR(VLOOKUP($B259,'[9]SourceData (quarterly)'!$A$2:$Z$327,12, FALSE),0)</f>
        <v>12</v>
      </c>
      <c r="N259" s="18">
        <f>IFERROR(VLOOKUP($B259,'[9]SourceData (quarterly)'!$A$2:$Z$327,13, FALSE),0)</f>
        <v>12</v>
      </c>
      <c r="O259" s="18">
        <f>IFERROR(VLOOKUP($B259,'[9]SourceData (quarterly)'!$A$2:$Z$327,14, FALSE),0)</f>
        <v>6</v>
      </c>
      <c r="P259" s="18">
        <f>IFERROR(VLOOKUP($B259,'[9]SourceData (quarterly)'!$A$2:$Z$327,15, FALSE),0)</f>
        <v>123</v>
      </c>
      <c r="Q259" s="18">
        <f>IFERROR(VLOOKUP($B259,'[9]SourceData (quarterly)'!$A$2:$Z$327,16, FALSE),0)</f>
        <v>233986</v>
      </c>
      <c r="R259" s="18">
        <f>IFERROR(VLOOKUP($B259,'[9]SourceData (quarterly)'!$A$2:$Z$327,17, FALSE),0)</f>
        <v>110598</v>
      </c>
      <c r="S259" s="18">
        <f>IFERROR(VLOOKUP($B259,'[9]SourceData (quarterly)'!$A$2:$Z$327,18, FALSE),0)</f>
        <v>563444</v>
      </c>
      <c r="T259" s="18">
        <f>IFERROR(VLOOKUP($B259,'[9]SourceData (quarterly)'!$A$2:$Z$327,19, FALSE),0)</f>
        <v>117980</v>
      </c>
      <c r="U259" s="18">
        <f>IFERROR(VLOOKUP($B259,'[9]SourceData (quarterly)'!$A$2:$Z$327,20, FALSE),0)</f>
        <v>376950</v>
      </c>
      <c r="V259" s="18">
        <f>IFERROR(VLOOKUP($B259,'[9]SourceData (quarterly)'!$A$2:$Z$327,21, FALSE),0)</f>
        <v>421054</v>
      </c>
      <c r="W259" s="18">
        <f>IFERROR(VLOOKUP($B259,'[9]SourceData (quarterly)'!$A$2:$Z$327,22, FALSE),0)</f>
        <v>221040</v>
      </c>
      <c r="X259" s="18">
        <f>IFERROR(VLOOKUP($B259,'[9]SourceData (quarterly)'!$A$2:$Z$327,23, FALSE),0)</f>
        <v>173960</v>
      </c>
      <c r="Y259" s="18">
        <f>IFERROR(VLOOKUP($B259,'[9]SourceData (quarterly)'!$A$2:$Z$327,24, FALSE),0)</f>
        <v>356900</v>
      </c>
      <c r="Z259" s="18">
        <f>IFERROR(VLOOKUP($B259,'[9]SourceData (quarterly)'!$A$2:$Z$327,25, FALSE),0)</f>
        <v>361435</v>
      </c>
      <c r="AA259" s="18">
        <f>IFERROR(VLOOKUP($B259,'[9]SourceData (quarterly)'!$A$2:$Z$327,26, FALSE),0)</f>
        <v>392748</v>
      </c>
      <c r="AB259" s="18">
        <f>IFERROR(VLOOKUP($B259,'[9]SourceData (quarterly)'!$A$2:$AZ$327,27, FALSE),0)</f>
        <v>190169</v>
      </c>
      <c r="AC259" s="18">
        <f>IFERROR(VLOOKUP($B259,'[9]SourceData (quarterly)'!$A$2:$AZ$327,28, FALSE),0)</f>
        <v>3520264</v>
      </c>
    </row>
    <row r="260" spans="2:29" x14ac:dyDescent="0.2">
      <c r="B260" s="41" t="s">
        <v>165</v>
      </c>
      <c r="C260" s="41" t="s">
        <v>166</v>
      </c>
      <c r="D260" s="18">
        <f>IFERROR(VLOOKUP($B260,'[9]SourceData (quarterly)'!$A$2:$Z$327,3, FALSE),0)</f>
        <v>2</v>
      </c>
      <c r="E260" s="18">
        <f>IFERROR(VLOOKUP($B260,'[9]SourceData (quarterly)'!$A$2:$Z$327,4, FALSE),0)</f>
        <v>3</v>
      </c>
      <c r="F260" s="18">
        <f>IFERROR(VLOOKUP($B260,'[9]SourceData (quarterly)'!$A$2:$Z$327,5, FALSE),0)</f>
        <v>7</v>
      </c>
      <c r="G260" s="18">
        <f>IFERROR(VLOOKUP($B260,'[9]SourceData (quarterly)'!$A$2:$Z$327,6, FALSE),0)</f>
        <v>4</v>
      </c>
      <c r="H260" s="18">
        <f>IFERROR(VLOOKUP($B260,'[9]SourceData (quarterly)'!$A$2:$Z$327,7, FALSE),0)</f>
        <v>5</v>
      </c>
      <c r="I260" s="18">
        <f>IFERROR(VLOOKUP($B260,'[9]SourceData (quarterly)'!$A$2:$Z$327,8, FALSE),0)</f>
        <v>2</v>
      </c>
      <c r="J260" s="18">
        <f>IFERROR(VLOOKUP($B260,'[9]SourceData (quarterly)'!$A$2:$Z$327,9, FALSE),0)</f>
        <v>1</v>
      </c>
      <c r="K260" s="18">
        <f>IFERROR(VLOOKUP($B260,'[9]SourceData (quarterly)'!$A$2:$Z$327,10, FALSE),0)</f>
        <v>2</v>
      </c>
      <c r="L260" s="18">
        <f>IFERROR(VLOOKUP($B260,'[9]SourceData (quarterly)'!$A$2:$Z$327,11, FALSE),0)</f>
        <v>4</v>
      </c>
      <c r="M260" s="18">
        <f>IFERROR(VLOOKUP($B260,'[9]SourceData (quarterly)'!$A$2:$Z$327,12, FALSE),0)</f>
        <v>1</v>
      </c>
      <c r="N260" s="18">
        <f>IFERROR(VLOOKUP($B260,'[9]SourceData (quarterly)'!$A$2:$Z$327,13, FALSE),0)</f>
        <v>1</v>
      </c>
      <c r="O260" s="18">
        <f>IFERROR(VLOOKUP($B260,'[9]SourceData (quarterly)'!$A$2:$Z$327,14, FALSE),0)</f>
        <v>3</v>
      </c>
      <c r="P260" s="18">
        <f>IFERROR(VLOOKUP($B260,'[9]SourceData (quarterly)'!$A$2:$Z$327,15, FALSE),0)</f>
        <v>35</v>
      </c>
      <c r="Q260" s="18">
        <f>IFERROR(VLOOKUP($B260,'[9]SourceData (quarterly)'!$A$2:$Z$327,16, FALSE),0)</f>
        <v>54627</v>
      </c>
      <c r="R260" s="18">
        <f>IFERROR(VLOOKUP($B260,'[9]SourceData (quarterly)'!$A$2:$Z$327,17, FALSE),0)</f>
        <v>78170</v>
      </c>
      <c r="S260" s="18">
        <f>IFERROR(VLOOKUP($B260,'[9]SourceData (quarterly)'!$A$2:$Z$327,18, FALSE),0)</f>
        <v>196950</v>
      </c>
      <c r="T260" s="18">
        <f>IFERROR(VLOOKUP($B260,'[9]SourceData (quarterly)'!$A$2:$Z$327,19, FALSE),0)</f>
        <v>114779</v>
      </c>
      <c r="U260" s="18">
        <f>IFERROR(VLOOKUP($B260,'[9]SourceData (quarterly)'!$A$2:$Z$327,20, FALSE),0)</f>
        <v>148100</v>
      </c>
      <c r="V260" s="18">
        <f>IFERROR(VLOOKUP($B260,'[9]SourceData (quarterly)'!$A$2:$Z$327,21, FALSE),0)</f>
        <v>59268</v>
      </c>
      <c r="W260" s="18">
        <f>IFERROR(VLOOKUP($B260,'[9]SourceData (quarterly)'!$A$2:$Z$327,22, FALSE),0)</f>
        <v>28590</v>
      </c>
      <c r="X260" s="18">
        <f>IFERROR(VLOOKUP($B260,'[9]SourceData (quarterly)'!$A$2:$Z$327,23, FALSE),0)</f>
        <v>73599</v>
      </c>
      <c r="Y260" s="18">
        <f>IFERROR(VLOOKUP($B260,'[9]SourceData (quarterly)'!$A$2:$Z$327,24, FALSE),0)</f>
        <v>110898</v>
      </c>
      <c r="Z260" s="18">
        <f>IFERROR(VLOOKUP($B260,'[9]SourceData (quarterly)'!$A$2:$Z$327,25, FALSE),0)</f>
        <v>34990</v>
      </c>
      <c r="AA260" s="18">
        <f>IFERROR(VLOOKUP($B260,'[9]SourceData (quarterly)'!$A$2:$Z$327,26, FALSE),0)</f>
        <v>34990</v>
      </c>
      <c r="AB260" s="18">
        <f>IFERROR(VLOOKUP($B260,'[9]SourceData (quarterly)'!$A$2:$AZ$327,27, FALSE),0)</f>
        <v>106800</v>
      </c>
      <c r="AC260" s="18">
        <f>IFERROR(VLOOKUP($B260,'[9]SourceData (quarterly)'!$A$2:$AZ$327,28, FALSE),0)</f>
        <v>1041761</v>
      </c>
    </row>
    <row r="261" spans="2:29" x14ac:dyDescent="0.2">
      <c r="B261" s="41" t="s">
        <v>167</v>
      </c>
      <c r="C261" s="41" t="s">
        <v>168</v>
      </c>
      <c r="D261" s="18">
        <f>IFERROR(VLOOKUP($B261,'[9]SourceData (quarterly)'!$A$2:$Z$327,3, FALSE),0)</f>
        <v>2</v>
      </c>
      <c r="E261" s="18">
        <f>IFERROR(VLOOKUP($B261,'[9]SourceData (quarterly)'!$A$2:$Z$327,4, FALSE),0)</f>
        <v>2</v>
      </c>
      <c r="F261" s="18">
        <f>IFERROR(VLOOKUP($B261,'[9]SourceData (quarterly)'!$A$2:$Z$327,5, FALSE),0)</f>
        <v>5</v>
      </c>
      <c r="G261" s="18">
        <f>IFERROR(VLOOKUP($B261,'[9]SourceData (quarterly)'!$A$2:$Z$327,6, FALSE),0)</f>
        <v>5</v>
      </c>
      <c r="H261" s="18">
        <f>IFERROR(VLOOKUP($B261,'[9]SourceData (quarterly)'!$A$2:$Z$327,7, FALSE),0)</f>
        <v>32</v>
      </c>
      <c r="I261" s="18">
        <f>IFERROR(VLOOKUP($B261,'[9]SourceData (quarterly)'!$A$2:$Z$327,8, FALSE),0)</f>
        <v>23</v>
      </c>
      <c r="J261" s="18">
        <f>IFERROR(VLOOKUP($B261,'[9]SourceData (quarterly)'!$A$2:$Z$327,9, FALSE),0)</f>
        <v>43</v>
      </c>
      <c r="K261" s="18">
        <f>IFERROR(VLOOKUP($B261,'[9]SourceData (quarterly)'!$A$2:$Z$327,10, FALSE),0)</f>
        <v>13</v>
      </c>
      <c r="L261" s="18">
        <f>IFERROR(VLOOKUP($B261,'[9]SourceData (quarterly)'!$A$2:$Z$327,11, FALSE),0)</f>
        <v>61</v>
      </c>
      <c r="M261" s="18">
        <f>IFERROR(VLOOKUP($B261,'[9]SourceData (quarterly)'!$A$2:$Z$327,12, FALSE),0)</f>
        <v>35</v>
      </c>
      <c r="N261" s="18">
        <f>IFERROR(VLOOKUP($B261,'[9]SourceData (quarterly)'!$A$2:$Z$327,13, FALSE),0)</f>
        <v>50</v>
      </c>
      <c r="O261" s="18">
        <f>IFERROR(VLOOKUP($B261,'[9]SourceData (quarterly)'!$A$2:$Z$327,14, FALSE),0)</f>
        <v>34</v>
      </c>
      <c r="P261" s="18">
        <f>IFERROR(VLOOKUP($B261,'[9]SourceData (quarterly)'!$A$2:$Z$327,15, FALSE),0)</f>
        <v>305</v>
      </c>
      <c r="Q261" s="18">
        <f>IFERROR(VLOOKUP($B261,'[9]SourceData (quarterly)'!$A$2:$Z$327,16, FALSE),0)</f>
        <v>61399</v>
      </c>
      <c r="R261" s="18">
        <f>IFERROR(VLOOKUP($B261,'[9]SourceData (quarterly)'!$A$2:$Z$327,17, FALSE),0)</f>
        <v>67399</v>
      </c>
      <c r="S261" s="18">
        <f>IFERROR(VLOOKUP($B261,'[9]SourceData (quarterly)'!$A$2:$Z$327,18, FALSE),0)</f>
        <v>175799</v>
      </c>
      <c r="T261" s="18">
        <f>IFERROR(VLOOKUP($B261,'[9]SourceData (quarterly)'!$A$2:$Z$327,19, FALSE),0)</f>
        <v>181698</v>
      </c>
      <c r="U261" s="18">
        <f>IFERROR(VLOOKUP($B261,'[9]SourceData (quarterly)'!$A$2:$Z$327,20, FALSE),0)</f>
        <v>1227025</v>
      </c>
      <c r="V261" s="18">
        <f>IFERROR(VLOOKUP($B261,'[9]SourceData (quarterly)'!$A$2:$Z$327,21, FALSE),0)</f>
        <v>822491</v>
      </c>
      <c r="W261" s="18">
        <f>IFERROR(VLOOKUP($B261,'[9]SourceData (quarterly)'!$A$2:$Z$327,22, FALSE),0)</f>
        <v>1615911</v>
      </c>
      <c r="X261" s="18">
        <f>IFERROR(VLOOKUP($B261,'[9]SourceData (quarterly)'!$A$2:$Z$327,23, FALSE),0)</f>
        <v>579585</v>
      </c>
      <c r="Y261" s="18">
        <f>IFERROR(VLOOKUP($B261,'[9]SourceData (quarterly)'!$A$2:$Z$327,24, FALSE),0)</f>
        <v>2413087</v>
      </c>
      <c r="Z261" s="18">
        <f>IFERROR(VLOOKUP($B261,'[9]SourceData (quarterly)'!$A$2:$Z$327,25, FALSE),0)</f>
        <v>1445749</v>
      </c>
      <c r="AA261" s="18">
        <f>IFERROR(VLOOKUP($B261,'[9]SourceData (quarterly)'!$A$2:$Z$327,26, FALSE),0)</f>
        <v>2032485</v>
      </c>
      <c r="AB261" s="18">
        <f>IFERROR(VLOOKUP($B261,'[9]SourceData (quarterly)'!$A$2:$AZ$327,27, FALSE),0)</f>
        <v>1356250</v>
      </c>
      <c r="AC261" s="18">
        <f>IFERROR(VLOOKUP($B261,'[9]SourceData (quarterly)'!$A$2:$AZ$327,28, FALSE),0)</f>
        <v>11978878</v>
      </c>
    </row>
    <row r="262" spans="2:29" x14ac:dyDescent="0.2">
      <c r="B262" s="41" t="s">
        <v>169</v>
      </c>
      <c r="C262" s="41" t="s">
        <v>170</v>
      </c>
      <c r="D262" s="18">
        <f>IFERROR(VLOOKUP($B262,'[9]SourceData (quarterly)'!$A$2:$Z$327,3, FALSE),0)</f>
        <v>1</v>
      </c>
      <c r="E262" s="18">
        <f>IFERROR(VLOOKUP($B262,'[9]SourceData (quarterly)'!$A$2:$Z$327,4, FALSE),0)</f>
        <v>8</v>
      </c>
      <c r="F262" s="18">
        <f>IFERROR(VLOOKUP($B262,'[9]SourceData (quarterly)'!$A$2:$Z$327,5, FALSE),0)</f>
        <v>17</v>
      </c>
      <c r="G262" s="18">
        <f>IFERROR(VLOOKUP($B262,'[9]SourceData (quarterly)'!$A$2:$Z$327,6, FALSE),0)</f>
        <v>14</v>
      </c>
      <c r="H262" s="18">
        <f>IFERROR(VLOOKUP($B262,'[9]SourceData (quarterly)'!$A$2:$Z$327,7, FALSE),0)</f>
        <v>17</v>
      </c>
      <c r="I262" s="18">
        <f>IFERROR(VLOOKUP($B262,'[9]SourceData (quarterly)'!$A$2:$Z$327,8, FALSE),0)</f>
        <v>19</v>
      </c>
      <c r="J262" s="18">
        <f>IFERROR(VLOOKUP($B262,'[9]SourceData (quarterly)'!$A$2:$Z$327,9, FALSE),0)</f>
        <v>21</v>
      </c>
      <c r="K262" s="18">
        <f>IFERROR(VLOOKUP($B262,'[9]SourceData (quarterly)'!$A$2:$Z$327,10, FALSE),0)</f>
        <v>7</v>
      </c>
      <c r="L262" s="18">
        <f>IFERROR(VLOOKUP($B262,'[9]SourceData (quarterly)'!$A$2:$Z$327,11, FALSE),0)</f>
        <v>27</v>
      </c>
      <c r="M262" s="18">
        <f>IFERROR(VLOOKUP($B262,'[9]SourceData (quarterly)'!$A$2:$Z$327,12, FALSE),0)</f>
        <v>11</v>
      </c>
      <c r="N262" s="18">
        <f>IFERROR(VLOOKUP($B262,'[9]SourceData (quarterly)'!$A$2:$Z$327,13, FALSE),0)</f>
        <v>27</v>
      </c>
      <c r="O262" s="18">
        <f>IFERROR(VLOOKUP($B262,'[9]SourceData (quarterly)'!$A$2:$Z$327,14, FALSE),0)</f>
        <v>11</v>
      </c>
      <c r="P262" s="18">
        <f>IFERROR(VLOOKUP($B262,'[9]SourceData (quarterly)'!$A$2:$Z$327,15, FALSE),0)</f>
        <v>180</v>
      </c>
      <c r="Q262" s="18">
        <f>IFERROR(VLOOKUP($B262,'[9]SourceData (quarterly)'!$A$2:$Z$327,16, FALSE),0)</f>
        <v>33999</v>
      </c>
      <c r="R262" s="18">
        <f>IFERROR(VLOOKUP($B262,'[9]SourceData (quarterly)'!$A$2:$Z$327,17, FALSE),0)</f>
        <v>247294</v>
      </c>
      <c r="S262" s="18">
        <f>IFERROR(VLOOKUP($B262,'[9]SourceData (quarterly)'!$A$2:$Z$327,18, FALSE),0)</f>
        <v>545541</v>
      </c>
      <c r="T262" s="18">
        <f>IFERROR(VLOOKUP($B262,'[9]SourceData (quarterly)'!$A$2:$Z$327,19, FALSE),0)</f>
        <v>409192</v>
      </c>
      <c r="U262" s="18">
        <f>IFERROR(VLOOKUP($B262,'[9]SourceData (quarterly)'!$A$2:$Z$327,20, FALSE),0)</f>
        <v>569987</v>
      </c>
      <c r="V262" s="18">
        <f>IFERROR(VLOOKUP($B262,'[9]SourceData (quarterly)'!$A$2:$Z$327,21, FALSE),0)</f>
        <v>585371</v>
      </c>
      <c r="W262" s="18">
        <f>IFERROR(VLOOKUP($B262,'[9]SourceData (quarterly)'!$A$2:$Z$327,22, FALSE),0)</f>
        <v>682583</v>
      </c>
      <c r="X262" s="18">
        <f>IFERROR(VLOOKUP($B262,'[9]SourceData (quarterly)'!$A$2:$Z$327,23, FALSE),0)</f>
        <v>237196</v>
      </c>
      <c r="Y262" s="18">
        <f>IFERROR(VLOOKUP($B262,'[9]SourceData (quarterly)'!$A$2:$Z$327,24, FALSE),0)</f>
        <v>835873</v>
      </c>
      <c r="Z262" s="18">
        <f>IFERROR(VLOOKUP($B262,'[9]SourceData (quarterly)'!$A$2:$Z$327,25, FALSE),0)</f>
        <v>366791</v>
      </c>
      <c r="AA262" s="18">
        <f>IFERROR(VLOOKUP($B262,'[9]SourceData (quarterly)'!$A$2:$Z$327,26, FALSE),0)</f>
        <v>877465</v>
      </c>
      <c r="AB262" s="18">
        <f>IFERROR(VLOOKUP($B262,'[9]SourceData (quarterly)'!$A$2:$AZ$327,27, FALSE),0)</f>
        <v>392894</v>
      </c>
      <c r="AC262" s="18">
        <f>IFERROR(VLOOKUP($B262,'[9]SourceData (quarterly)'!$A$2:$AZ$327,28, FALSE),0)</f>
        <v>5784186</v>
      </c>
    </row>
    <row r="263" spans="2:29" x14ac:dyDescent="0.2">
      <c r="B263" s="41" t="s">
        <v>171</v>
      </c>
      <c r="C263" s="41" t="s">
        <v>172</v>
      </c>
      <c r="D263" s="18">
        <f>IFERROR(VLOOKUP($B263,'[9]SourceData (quarterly)'!$A$2:$Z$327,3, FALSE),0)</f>
        <v>5</v>
      </c>
      <c r="E263" s="18">
        <f>IFERROR(VLOOKUP($B263,'[9]SourceData (quarterly)'!$A$2:$Z$327,4, FALSE),0)</f>
        <v>10</v>
      </c>
      <c r="F263" s="18">
        <f>IFERROR(VLOOKUP($B263,'[9]SourceData (quarterly)'!$A$2:$Z$327,5, FALSE),0)</f>
        <v>37</v>
      </c>
      <c r="G263" s="18">
        <f>IFERROR(VLOOKUP($B263,'[9]SourceData (quarterly)'!$A$2:$Z$327,6, FALSE),0)</f>
        <v>23</v>
      </c>
      <c r="H263" s="18">
        <f>IFERROR(VLOOKUP($B263,'[9]SourceData (quarterly)'!$A$2:$Z$327,7, FALSE),0)</f>
        <v>40</v>
      </c>
      <c r="I263" s="18">
        <f>IFERROR(VLOOKUP($B263,'[9]SourceData (quarterly)'!$A$2:$Z$327,8, FALSE),0)</f>
        <v>32</v>
      </c>
      <c r="J263" s="18">
        <f>IFERROR(VLOOKUP($B263,'[9]SourceData (quarterly)'!$A$2:$Z$327,9, FALSE),0)</f>
        <v>33</v>
      </c>
      <c r="K263" s="18">
        <f>IFERROR(VLOOKUP($B263,'[9]SourceData (quarterly)'!$A$2:$Z$327,10, FALSE),0)</f>
        <v>22</v>
      </c>
      <c r="L263" s="18">
        <f>IFERROR(VLOOKUP($B263,'[9]SourceData (quarterly)'!$A$2:$Z$327,11, FALSE),0)</f>
        <v>47</v>
      </c>
      <c r="M263" s="18">
        <f>IFERROR(VLOOKUP($B263,'[9]SourceData (quarterly)'!$A$2:$Z$327,12, FALSE),0)</f>
        <v>24</v>
      </c>
      <c r="N263" s="18">
        <f>IFERROR(VLOOKUP($B263,'[9]SourceData (quarterly)'!$A$2:$Z$327,13, FALSE),0)</f>
        <v>34</v>
      </c>
      <c r="O263" s="18">
        <f>IFERROR(VLOOKUP($B263,'[9]SourceData (quarterly)'!$A$2:$Z$327,14, FALSE),0)</f>
        <v>24</v>
      </c>
      <c r="P263" s="18">
        <f>IFERROR(VLOOKUP($B263,'[9]SourceData (quarterly)'!$A$2:$Z$327,15, FALSE),0)</f>
        <v>331</v>
      </c>
      <c r="Q263" s="18">
        <f>IFERROR(VLOOKUP($B263,'[9]SourceData (quarterly)'!$A$2:$Z$327,16, FALSE),0)</f>
        <v>152795</v>
      </c>
      <c r="R263" s="18">
        <f>IFERROR(VLOOKUP($B263,'[9]SourceData (quarterly)'!$A$2:$Z$327,17, FALSE),0)</f>
        <v>384730</v>
      </c>
      <c r="S263" s="18">
        <f>IFERROR(VLOOKUP($B263,'[9]SourceData (quarterly)'!$A$2:$Z$327,18, FALSE),0)</f>
        <v>1341888</v>
      </c>
      <c r="T263" s="18">
        <f>IFERROR(VLOOKUP($B263,'[9]SourceData (quarterly)'!$A$2:$Z$327,19, FALSE),0)</f>
        <v>794065</v>
      </c>
      <c r="U263" s="18">
        <f>IFERROR(VLOOKUP($B263,'[9]SourceData (quarterly)'!$A$2:$Z$327,20, FALSE),0)</f>
        <v>1393405</v>
      </c>
      <c r="V263" s="18">
        <f>IFERROR(VLOOKUP($B263,'[9]SourceData (quarterly)'!$A$2:$Z$327,21, FALSE),0)</f>
        <v>1097293</v>
      </c>
      <c r="W263" s="18">
        <f>IFERROR(VLOOKUP($B263,'[9]SourceData (quarterly)'!$A$2:$Z$327,22, FALSE),0)</f>
        <v>1121525</v>
      </c>
      <c r="X263" s="18">
        <f>IFERROR(VLOOKUP($B263,'[9]SourceData (quarterly)'!$A$2:$Z$327,23, FALSE),0)</f>
        <v>788763</v>
      </c>
      <c r="Y263" s="18">
        <f>IFERROR(VLOOKUP($B263,'[9]SourceData (quarterly)'!$A$2:$Z$327,24, FALSE),0)</f>
        <v>1728432</v>
      </c>
      <c r="Z263" s="18">
        <f>IFERROR(VLOOKUP($B263,'[9]SourceData (quarterly)'!$A$2:$Z$327,25, FALSE),0)</f>
        <v>930478</v>
      </c>
      <c r="AA263" s="18">
        <f>IFERROR(VLOOKUP($B263,'[9]SourceData (quarterly)'!$A$2:$Z$327,26, FALSE),0)</f>
        <v>1284191</v>
      </c>
      <c r="AB263" s="18">
        <f>IFERROR(VLOOKUP($B263,'[9]SourceData (quarterly)'!$A$2:$AZ$327,27, FALSE),0)</f>
        <v>971309</v>
      </c>
      <c r="AC263" s="18">
        <f>IFERROR(VLOOKUP($B263,'[9]SourceData (quarterly)'!$A$2:$AZ$327,28, FALSE),0)</f>
        <v>11988874</v>
      </c>
    </row>
    <row r="264" spans="2:29" x14ac:dyDescent="0.2">
      <c r="B264" s="41" t="s">
        <v>173</v>
      </c>
      <c r="C264" s="41" t="s">
        <v>174</v>
      </c>
      <c r="D264" s="18">
        <f>IFERROR(VLOOKUP($B264,'[9]SourceData (quarterly)'!$A$2:$Z$327,3, FALSE),0)</f>
        <v>2</v>
      </c>
      <c r="E264" s="18">
        <f>IFERROR(VLOOKUP($B264,'[9]SourceData (quarterly)'!$A$2:$Z$327,4, FALSE),0)</f>
        <v>7</v>
      </c>
      <c r="F264" s="18">
        <f>IFERROR(VLOOKUP($B264,'[9]SourceData (quarterly)'!$A$2:$Z$327,5, FALSE),0)</f>
        <v>20</v>
      </c>
      <c r="G264" s="18">
        <f>IFERROR(VLOOKUP($B264,'[9]SourceData (quarterly)'!$A$2:$Z$327,6, FALSE),0)</f>
        <v>12</v>
      </c>
      <c r="H264" s="18">
        <f>IFERROR(VLOOKUP($B264,'[9]SourceData (quarterly)'!$A$2:$Z$327,7, FALSE),0)</f>
        <v>21</v>
      </c>
      <c r="I264" s="18">
        <f>IFERROR(VLOOKUP($B264,'[9]SourceData (quarterly)'!$A$2:$Z$327,8, FALSE),0)</f>
        <v>11</v>
      </c>
      <c r="J264" s="18">
        <f>IFERROR(VLOOKUP($B264,'[9]SourceData (quarterly)'!$A$2:$Z$327,9, FALSE),0)</f>
        <v>21</v>
      </c>
      <c r="K264" s="18">
        <f>IFERROR(VLOOKUP($B264,'[9]SourceData (quarterly)'!$A$2:$Z$327,10, FALSE),0)</f>
        <v>14</v>
      </c>
      <c r="L264" s="18">
        <f>IFERROR(VLOOKUP($B264,'[9]SourceData (quarterly)'!$A$2:$Z$327,11, FALSE),0)</f>
        <v>22</v>
      </c>
      <c r="M264" s="18">
        <f>IFERROR(VLOOKUP($B264,'[9]SourceData (quarterly)'!$A$2:$Z$327,12, FALSE),0)</f>
        <v>15</v>
      </c>
      <c r="N264" s="18">
        <f>IFERROR(VLOOKUP($B264,'[9]SourceData (quarterly)'!$A$2:$Z$327,13, FALSE),0)</f>
        <v>11</v>
      </c>
      <c r="O264" s="18">
        <f>IFERROR(VLOOKUP($B264,'[9]SourceData (quarterly)'!$A$2:$Z$327,14, FALSE),0)</f>
        <v>9</v>
      </c>
      <c r="P264" s="18">
        <f>IFERROR(VLOOKUP($B264,'[9]SourceData (quarterly)'!$A$2:$Z$327,15, FALSE),0)</f>
        <v>165</v>
      </c>
      <c r="Q264" s="18">
        <f>IFERROR(VLOOKUP($B264,'[9]SourceData (quarterly)'!$A$2:$Z$327,16, FALSE),0)</f>
        <v>66989</v>
      </c>
      <c r="R264" s="18">
        <f>IFERROR(VLOOKUP($B264,'[9]SourceData (quarterly)'!$A$2:$Z$327,17, FALSE),0)</f>
        <v>237329</v>
      </c>
      <c r="S264" s="18">
        <f>IFERROR(VLOOKUP($B264,'[9]SourceData (quarterly)'!$A$2:$Z$327,18, FALSE),0)</f>
        <v>564304</v>
      </c>
      <c r="T264" s="18">
        <f>IFERROR(VLOOKUP($B264,'[9]SourceData (quarterly)'!$A$2:$Z$327,19, FALSE),0)</f>
        <v>348936</v>
      </c>
      <c r="U264" s="18">
        <f>IFERROR(VLOOKUP($B264,'[9]SourceData (quarterly)'!$A$2:$Z$327,20, FALSE),0)</f>
        <v>615766</v>
      </c>
      <c r="V264" s="18">
        <f>IFERROR(VLOOKUP($B264,'[9]SourceData (quarterly)'!$A$2:$Z$327,21, FALSE),0)</f>
        <v>414039</v>
      </c>
      <c r="W264" s="18">
        <f>IFERROR(VLOOKUP($B264,'[9]SourceData (quarterly)'!$A$2:$Z$327,22, FALSE),0)</f>
        <v>660250</v>
      </c>
      <c r="X264" s="18">
        <f>IFERROR(VLOOKUP($B264,'[9]SourceData (quarterly)'!$A$2:$Z$327,23, FALSE),0)</f>
        <v>415037</v>
      </c>
      <c r="Y264" s="18">
        <f>IFERROR(VLOOKUP($B264,'[9]SourceData (quarterly)'!$A$2:$Z$327,24, FALSE),0)</f>
        <v>680570</v>
      </c>
      <c r="Z264" s="18">
        <f>IFERROR(VLOOKUP($B264,'[9]SourceData (quarterly)'!$A$2:$Z$327,25, FALSE),0)</f>
        <v>516678</v>
      </c>
      <c r="AA264" s="18">
        <f>IFERROR(VLOOKUP($B264,'[9]SourceData (quarterly)'!$A$2:$Z$327,26, FALSE),0)</f>
        <v>338564</v>
      </c>
      <c r="AB264" s="18">
        <f>IFERROR(VLOOKUP($B264,'[9]SourceData (quarterly)'!$A$2:$AZ$327,27, FALSE),0)</f>
        <v>291639</v>
      </c>
      <c r="AC264" s="18">
        <f>IFERROR(VLOOKUP($B264,'[9]SourceData (quarterly)'!$A$2:$AZ$327,28, FALSE),0)</f>
        <v>5150101</v>
      </c>
    </row>
    <row r="265" spans="2:29" x14ac:dyDescent="0.2">
      <c r="B265" s="41" t="s">
        <v>319</v>
      </c>
      <c r="C265" s="41" t="s">
        <v>320</v>
      </c>
      <c r="D265" s="18">
        <f>IFERROR(VLOOKUP($B265,'[9]SourceData (quarterly)'!$A$2:$Z$327,3, FALSE),0)</f>
        <v>3</v>
      </c>
      <c r="E265" s="18">
        <f>IFERROR(VLOOKUP($B265,'[9]SourceData (quarterly)'!$A$2:$Z$327,4, FALSE),0)</f>
        <v>10</v>
      </c>
      <c r="F265" s="18">
        <f>IFERROR(VLOOKUP($B265,'[9]SourceData (quarterly)'!$A$2:$Z$327,5, FALSE),0)</f>
        <v>24</v>
      </c>
      <c r="G265" s="18">
        <f>IFERROR(VLOOKUP($B265,'[9]SourceData (quarterly)'!$A$2:$Z$327,6, FALSE),0)</f>
        <v>23</v>
      </c>
      <c r="H265" s="18">
        <f>IFERROR(VLOOKUP($B265,'[9]SourceData (quarterly)'!$A$2:$Z$327,7, FALSE),0)</f>
        <v>32</v>
      </c>
      <c r="I265" s="18">
        <f>IFERROR(VLOOKUP($B265,'[9]SourceData (quarterly)'!$A$2:$Z$327,8, FALSE),0)</f>
        <v>22</v>
      </c>
      <c r="J265" s="18">
        <f>IFERROR(VLOOKUP($B265,'[9]SourceData (quarterly)'!$A$2:$Z$327,9, FALSE),0)</f>
        <v>29</v>
      </c>
      <c r="K265" s="18">
        <f>IFERROR(VLOOKUP($B265,'[9]SourceData (quarterly)'!$A$2:$Z$327,10, FALSE),0)</f>
        <v>21</v>
      </c>
      <c r="L265" s="18">
        <f>IFERROR(VLOOKUP($B265,'[9]SourceData (quarterly)'!$A$2:$Z$327,11, FALSE),0)</f>
        <v>23</v>
      </c>
      <c r="M265" s="18">
        <f>IFERROR(VLOOKUP($B265,'[9]SourceData (quarterly)'!$A$2:$Z$327,12, FALSE),0)</f>
        <v>33</v>
      </c>
      <c r="N265" s="18">
        <f>IFERROR(VLOOKUP($B265,'[9]SourceData (quarterly)'!$A$2:$Z$327,13, FALSE),0)</f>
        <v>40</v>
      </c>
      <c r="O265" s="18">
        <f>IFERROR(VLOOKUP($B265,'[9]SourceData (quarterly)'!$A$2:$Z$327,14, FALSE),0)</f>
        <v>15</v>
      </c>
      <c r="P265" s="18">
        <f>IFERROR(VLOOKUP($B265,'[9]SourceData (quarterly)'!$A$2:$Z$327,15, FALSE),0)</f>
        <v>275</v>
      </c>
      <c r="Q265" s="18">
        <f>IFERROR(VLOOKUP($B265,'[9]SourceData (quarterly)'!$A$2:$Z$327,16, FALSE),0)</f>
        <v>113997</v>
      </c>
      <c r="R265" s="18">
        <f>IFERROR(VLOOKUP($B265,'[9]SourceData (quarterly)'!$A$2:$Z$327,17, FALSE),0)</f>
        <v>382683</v>
      </c>
      <c r="S265" s="18">
        <f>IFERROR(VLOOKUP($B265,'[9]SourceData (quarterly)'!$A$2:$Z$327,18, FALSE),0)</f>
        <v>847318</v>
      </c>
      <c r="T265" s="18">
        <f>IFERROR(VLOOKUP($B265,'[9]SourceData (quarterly)'!$A$2:$Z$327,19, FALSE),0)</f>
        <v>834119</v>
      </c>
      <c r="U265" s="18">
        <f>IFERROR(VLOOKUP($B265,'[9]SourceData (quarterly)'!$A$2:$Z$327,20, FALSE),0)</f>
        <v>1263333</v>
      </c>
      <c r="V265" s="18">
        <f>IFERROR(VLOOKUP($B265,'[9]SourceData (quarterly)'!$A$2:$Z$327,21, FALSE),0)</f>
        <v>837639</v>
      </c>
      <c r="W265" s="18">
        <f>IFERROR(VLOOKUP($B265,'[9]SourceData (quarterly)'!$A$2:$Z$327,22, FALSE),0)</f>
        <v>1102407</v>
      </c>
      <c r="X265" s="18">
        <f>IFERROR(VLOOKUP($B265,'[9]SourceData (quarterly)'!$A$2:$Z$327,23, FALSE),0)</f>
        <v>847163</v>
      </c>
      <c r="Y265" s="18">
        <f>IFERROR(VLOOKUP($B265,'[9]SourceData (quarterly)'!$A$2:$Z$327,24, FALSE),0)</f>
        <v>837444</v>
      </c>
      <c r="Z265" s="18">
        <f>IFERROR(VLOOKUP($B265,'[9]SourceData (quarterly)'!$A$2:$Z$327,25, FALSE),0)</f>
        <v>1368934</v>
      </c>
      <c r="AA265" s="18">
        <f>IFERROR(VLOOKUP($B265,'[9]SourceData (quarterly)'!$A$2:$Z$327,26, FALSE),0)</f>
        <v>1659741</v>
      </c>
      <c r="AB265" s="18">
        <f>IFERROR(VLOOKUP($B265,'[9]SourceData (quarterly)'!$A$2:$AZ$327,27, FALSE),0)</f>
        <v>642589</v>
      </c>
      <c r="AC265" s="18">
        <f>IFERROR(VLOOKUP($B265,'[9]SourceData (quarterly)'!$A$2:$AZ$327,28, FALSE),0)</f>
        <v>10737367</v>
      </c>
    </row>
    <row r="266" spans="2:29" x14ac:dyDescent="0.2">
      <c r="B266" s="41" t="s">
        <v>321</v>
      </c>
      <c r="C266" s="41" t="s">
        <v>322</v>
      </c>
      <c r="D266" s="18">
        <f>IFERROR(VLOOKUP($B266,'[9]SourceData (quarterly)'!$A$2:$Z$327,3, FALSE),0)</f>
        <v>0</v>
      </c>
      <c r="E266" s="18">
        <f>IFERROR(VLOOKUP($B266,'[9]SourceData (quarterly)'!$A$2:$Z$327,4, FALSE),0)</f>
        <v>4</v>
      </c>
      <c r="F266" s="18">
        <f>IFERROR(VLOOKUP($B266,'[9]SourceData (quarterly)'!$A$2:$Z$327,5, FALSE),0)</f>
        <v>11</v>
      </c>
      <c r="G266" s="18">
        <f>IFERROR(VLOOKUP($B266,'[9]SourceData (quarterly)'!$A$2:$Z$327,6, FALSE),0)</f>
        <v>8</v>
      </c>
      <c r="H266" s="18">
        <f>IFERROR(VLOOKUP($B266,'[9]SourceData (quarterly)'!$A$2:$Z$327,7, FALSE),0)</f>
        <v>8</v>
      </c>
      <c r="I266" s="18">
        <f>IFERROR(VLOOKUP($B266,'[9]SourceData (quarterly)'!$A$2:$Z$327,8, FALSE),0)</f>
        <v>22</v>
      </c>
      <c r="J266" s="18">
        <f>IFERROR(VLOOKUP($B266,'[9]SourceData (quarterly)'!$A$2:$Z$327,9, FALSE),0)</f>
        <v>19</v>
      </c>
      <c r="K266" s="18">
        <f>IFERROR(VLOOKUP($B266,'[9]SourceData (quarterly)'!$A$2:$Z$327,10, FALSE),0)</f>
        <v>10</v>
      </c>
      <c r="L266" s="18">
        <f>IFERROR(VLOOKUP($B266,'[9]SourceData (quarterly)'!$A$2:$Z$327,11, FALSE),0)</f>
        <v>20</v>
      </c>
      <c r="M266" s="18">
        <f>IFERROR(VLOOKUP($B266,'[9]SourceData (quarterly)'!$A$2:$Z$327,12, FALSE),0)</f>
        <v>14</v>
      </c>
      <c r="N266" s="18">
        <f>IFERROR(VLOOKUP($B266,'[9]SourceData (quarterly)'!$A$2:$Z$327,13, FALSE),0)</f>
        <v>36</v>
      </c>
      <c r="O266" s="18">
        <f>IFERROR(VLOOKUP($B266,'[9]SourceData (quarterly)'!$A$2:$Z$327,14, FALSE),0)</f>
        <v>18</v>
      </c>
      <c r="P266" s="18">
        <f>IFERROR(VLOOKUP($B266,'[9]SourceData (quarterly)'!$A$2:$Z$327,15, FALSE),0)</f>
        <v>170</v>
      </c>
      <c r="Q266" s="18">
        <f>IFERROR(VLOOKUP($B266,'[9]SourceData (quarterly)'!$A$2:$Z$327,16, FALSE),0)</f>
        <v>0</v>
      </c>
      <c r="R266" s="18">
        <f>IFERROR(VLOOKUP($B266,'[9]SourceData (quarterly)'!$A$2:$Z$327,17, FALSE),0)</f>
        <v>173999</v>
      </c>
      <c r="S266" s="18">
        <f>IFERROR(VLOOKUP($B266,'[9]SourceData (quarterly)'!$A$2:$Z$327,18, FALSE),0)</f>
        <v>503677</v>
      </c>
      <c r="T266" s="18">
        <f>IFERROR(VLOOKUP($B266,'[9]SourceData (quarterly)'!$A$2:$Z$327,19, FALSE),0)</f>
        <v>356197</v>
      </c>
      <c r="U266" s="18">
        <f>IFERROR(VLOOKUP($B266,'[9]SourceData (quarterly)'!$A$2:$Z$327,20, FALSE),0)</f>
        <v>375867</v>
      </c>
      <c r="V266" s="18">
        <f>IFERROR(VLOOKUP($B266,'[9]SourceData (quarterly)'!$A$2:$Z$327,21, FALSE),0)</f>
        <v>910602</v>
      </c>
      <c r="W266" s="18">
        <f>IFERROR(VLOOKUP($B266,'[9]SourceData (quarterly)'!$A$2:$Z$327,22, FALSE),0)</f>
        <v>772495</v>
      </c>
      <c r="X266" s="18">
        <f>IFERROR(VLOOKUP($B266,'[9]SourceData (quarterly)'!$A$2:$Z$327,23, FALSE),0)</f>
        <v>444519</v>
      </c>
      <c r="Y266" s="18">
        <f>IFERROR(VLOOKUP($B266,'[9]SourceData (quarterly)'!$A$2:$Z$327,24, FALSE),0)</f>
        <v>889318</v>
      </c>
      <c r="Z266" s="18">
        <f>IFERROR(VLOOKUP($B266,'[9]SourceData (quarterly)'!$A$2:$Z$327,25, FALSE),0)</f>
        <v>613711</v>
      </c>
      <c r="AA266" s="18">
        <f>IFERROR(VLOOKUP($B266,'[9]SourceData (quarterly)'!$A$2:$Z$327,26, FALSE),0)</f>
        <v>1592153</v>
      </c>
      <c r="AB266" s="18">
        <f>IFERROR(VLOOKUP($B266,'[9]SourceData (quarterly)'!$A$2:$AZ$327,27, FALSE),0)</f>
        <v>865762</v>
      </c>
      <c r="AC266" s="18">
        <f>IFERROR(VLOOKUP($B266,'[9]SourceData (quarterly)'!$A$2:$AZ$327,28, FALSE),0)</f>
        <v>7498300</v>
      </c>
    </row>
    <row r="267" spans="2:29" x14ac:dyDescent="0.2">
      <c r="B267" s="41" t="s">
        <v>323</v>
      </c>
      <c r="C267" s="41" t="s">
        <v>324</v>
      </c>
      <c r="D267" s="18">
        <f>IFERROR(VLOOKUP($B267,'[9]SourceData (quarterly)'!$A$2:$Z$327,3, FALSE),0)</f>
        <v>0</v>
      </c>
      <c r="E267" s="18">
        <f>IFERROR(VLOOKUP($B267,'[9]SourceData (quarterly)'!$A$2:$Z$327,4, FALSE),0)</f>
        <v>1</v>
      </c>
      <c r="F267" s="18">
        <f>IFERROR(VLOOKUP($B267,'[9]SourceData (quarterly)'!$A$2:$Z$327,5, FALSE),0)</f>
        <v>6</v>
      </c>
      <c r="G267" s="18">
        <f>IFERROR(VLOOKUP($B267,'[9]SourceData (quarterly)'!$A$2:$Z$327,6, FALSE),0)</f>
        <v>2</v>
      </c>
      <c r="H267" s="18">
        <f>IFERROR(VLOOKUP($B267,'[9]SourceData (quarterly)'!$A$2:$Z$327,7, FALSE),0)</f>
        <v>3</v>
      </c>
      <c r="I267" s="18">
        <f>IFERROR(VLOOKUP($B267,'[9]SourceData (quarterly)'!$A$2:$Z$327,8, FALSE),0)</f>
        <v>0</v>
      </c>
      <c r="J267" s="18">
        <f>IFERROR(VLOOKUP($B267,'[9]SourceData (quarterly)'!$A$2:$Z$327,9, FALSE),0)</f>
        <v>2</v>
      </c>
      <c r="K267" s="18">
        <f>IFERROR(VLOOKUP($B267,'[9]SourceData (quarterly)'!$A$2:$Z$327,10, FALSE),0)</f>
        <v>1</v>
      </c>
      <c r="L267" s="18">
        <f>IFERROR(VLOOKUP($B267,'[9]SourceData (quarterly)'!$A$2:$Z$327,11, FALSE),0)</f>
        <v>5</v>
      </c>
      <c r="M267" s="18">
        <f>IFERROR(VLOOKUP($B267,'[9]SourceData (quarterly)'!$A$2:$Z$327,12, FALSE),0)</f>
        <v>13</v>
      </c>
      <c r="N267" s="18">
        <f>IFERROR(VLOOKUP($B267,'[9]SourceData (quarterly)'!$A$2:$Z$327,13, FALSE),0)</f>
        <v>13</v>
      </c>
      <c r="O267" s="18">
        <f>IFERROR(VLOOKUP($B267,'[9]SourceData (quarterly)'!$A$2:$Z$327,14, FALSE),0)</f>
        <v>4</v>
      </c>
      <c r="P267" s="18">
        <f>IFERROR(VLOOKUP($B267,'[9]SourceData (quarterly)'!$A$2:$Z$327,15, FALSE),0)</f>
        <v>50</v>
      </c>
      <c r="Q267" s="18">
        <f>IFERROR(VLOOKUP($B267,'[9]SourceData (quarterly)'!$A$2:$Z$327,16, FALSE),0)</f>
        <v>0</v>
      </c>
      <c r="R267" s="18">
        <f>IFERROR(VLOOKUP($B267,'[9]SourceData (quarterly)'!$A$2:$Z$327,17, FALSE),0)</f>
        <v>58400</v>
      </c>
      <c r="S267" s="18">
        <f>IFERROR(VLOOKUP($B267,'[9]SourceData (quarterly)'!$A$2:$Z$327,18, FALSE),0)</f>
        <v>220440</v>
      </c>
      <c r="T267" s="18">
        <f>IFERROR(VLOOKUP($B267,'[9]SourceData (quarterly)'!$A$2:$Z$327,19, FALSE),0)</f>
        <v>60980</v>
      </c>
      <c r="U267" s="18">
        <f>IFERROR(VLOOKUP($B267,'[9]SourceData (quarterly)'!$A$2:$Z$327,20, FALSE),0)</f>
        <v>130930</v>
      </c>
      <c r="V267" s="18">
        <f>IFERROR(VLOOKUP($B267,'[9]SourceData (quarterly)'!$A$2:$Z$327,21, FALSE),0)</f>
        <v>0</v>
      </c>
      <c r="W267" s="18">
        <f>IFERROR(VLOOKUP($B267,'[9]SourceData (quarterly)'!$A$2:$Z$327,22, FALSE),0)</f>
        <v>61700</v>
      </c>
      <c r="X267" s="18">
        <f>IFERROR(VLOOKUP($B267,'[9]SourceData (quarterly)'!$A$2:$Z$327,23, FALSE),0)</f>
        <v>27590</v>
      </c>
      <c r="Y267" s="18">
        <f>IFERROR(VLOOKUP($B267,'[9]SourceData (quarterly)'!$A$2:$Z$327,24, FALSE),0)</f>
        <v>179750</v>
      </c>
      <c r="Z267" s="18">
        <f>IFERROR(VLOOKUP($B267,'[9]SourceData (quarterly)'!$A$2:$Z$327,25, FALSE),0)</f>
        <v>444040</v>
      </c>
      <c r="AA267" s="18">
        <f>IFERROR(VLOOKUP($B267,'[9]SourceData (quarterly)'!$A$2:$Z$327,26, FALSE),0)</f>
        <v>436910</v>
      </c>
      <c r="AB267" s="18">
        <f>IFERROR(VLOOKUP($B267,'[9]SourceData (quarterly)'!$A$2:$AZ$327,27, FALSE),0)</f>
        <v>162360</v>
      </c>
      <c r="AC267" s="18">
        <f>IFERROR(VLOOKUP($B267,'[9]SourceData (quarterly)'!$A$2:$AZ$327,28, FALSE),0)</f>
        <v>1783100</v>
      </c>
    </row>
    <row r="268" spans="2:29" x14ac:dyDescent="0.2">
      <c r="B268" s="41" t="s">
        <v>325</v>
      </c>
      <c r="C268" s="41" t="s">
        <v>326</v>
      </c>
      <c r="D268" s="18">
        <f>IFERROR(VLOOKUP($B268,'[9]SourceData (quarterly)'!$A$2:$Z$327,3, FALSE),0)</f>
        <v>2</v>
      </c>
      <c r="E268" s="18">
        <f>IFERROR(VLOOKUP($B268,'[9]SourceData (quarterly)'!$A$2:$Z$327,4, FALSE),0)</f>
        <v>13</v>
      </c>
      <c r="F268" s="18">
        <f>IFERROR(VLOOKUP($B268,'[9]SourceData (quarterly)'!$A$2:$Z$327,5, FALSE),0)</f>
        <v>11</v>
      </c>
      <c r="G268" s="18">
        <f>IFERROR(VLOOKUP($B268,'[9]SourceData (quarterly)'!$A$2:$Z$327,6, FALSE),0)</f>
        <v>7</v>
      </c>
      <c r="H268" s="18">
        <f>IFERROR(VLOOKUP($B268,'[9]SourceData (quarterly)'!$A$2:$Z$327,7, FALSE),0)</f>
        <v>15</v>
      </c>
      <c r="I268" s="18">
        <f>IFERROR(VLOOKUP($B268,'[9]SourceData (quarterly)'!$A$2:$Z$327,8, FALSE),0)</f>
        <v>9</v>
      </c>
      <c r="J268" s="18">
        <f>IFERROR(VLOOKUP($B268,'[9]SourceData (quarterly)'!$A$2:$Z$327,9, FALSE),0)</f>
        <v>10</v>
      </c>
      <c r="K268" s="18">
        <f>IFERROR(VLOOKUP($B268,'[9]SourceData (quarterly)'!$A$2:$Z$327,10, FALSE),0)</f>
        <v>8</v>
      </c>
      <c r="L268" s="18">
        <f>IFERROR(VLOOKUP($B268,'[9]SourceData (quarterly)'!$A$2:$Z$327,11, FALSE),0)</f>
        <v>12</v>
      </c>
      <c r="M268" s="18">
        <f>IFERROR(VLOOKUP($B268,'[9]SourceData (quarterly)'!$A$2:$Z$327,12, FALSE),0)</f>
        <v>22</v>
      </c>
      <c r="N268" s="18">
        <f>IFERROR(VLOOKUP($B268,'[9]SourceData (quarterly)'!$A$2:$Z$327,13, FALSE),0)</f>
        <v>21</v>
      </c>
      <c r="O268" s="18">
        <f>IFERROR(VLOOKUP($B268,'[9]SourceData (quarterly)'!$A$2:$Z$327,14, FALSE),0)</f>
        <v>5</v>
      </c>
      <c r="P268" s="18">
        <f>IFERROR(VLOOKUP($B268,'[9]SourceData (quarterly)'!$A$2:$Z$327,15, FALSE),0)</f>
        <v>135</v>
      </c>
      <c r="Q268" s="18">
        <f>IFERROR(VLOOKUP($B268,'[9]SourceData (quarterly)'!$A$2:$Z$327,16, FALSE),0)</f>
        <v>61000</v>
      </c>
      <c r="R268" s="18">
        <f>IFERROR(VLOOKUP($B268,'[9]SourceData (quarterly)'!$A$2:$Z$327,17, FALSE),0)</f>
        <v>401193</v>
      </c>
      <c r="S268" s="18">
        <f>IFERROR(VLOOKUP($B268,'[9]SourceData (quarterly)'!$A$2:$Z$327,18, FALSE),0)</f>
        <v>282893</v>
      </c>
      <c r="T268" s="18">
        <f>IFERROR(VLOOKUP($B268,'[9]SourceData (quarterly)'!$A$2:$Z$327,19, FALSE),0)</f>
        <v>198888</v>
      </c>
      <c r="U268" s="18">
        <f>IFERROR(VLOOKUP($B268,'[9]SourceData (quarterly)'!$A$2:$Z$327,20, FALSE),0)</f>
        <v>429789</v>
      </c>
      <c r="V268" s="18">
        <f>IFERROR(VLOOKUP($B268,'[9]SourceData (quarterly)'!$A$2:$Z$327,21, FALSE),0)</f>
        <v>331995</v>
      </c>
      <c r="W268" s="18">
        <f>IFERROR(VLOOKUP($B268,'[9]SourceData (quarterly)'!$A$2:$Z$327,22, FALSE),0)</f>
        <v>361785</v>
      </c>
      <c r="X268" s="18">
        <f>IFERROR(VLOOKUP($B268,'[9]SourceData (quarterly)'!$A$2:$Z$327,23, FALSE),0)</f>
        <v>313350</v>
      </c>
      <c r="Y268" s="18">
        <f>IFERROR(VLOOKUP($B268,'[9]SourceData (quarterly)'!$A$2:$Z$327,24, FALSE),0)</f>
        <v>416235</v>
      </c>
      <c r="Z268" s="18">
        <f>IFERROR(VLOOKUP($B268,'[9]SourceData (quarterly)'!$A$2:$Z$327,25, FALSE),0)</f>
        <v>691198</v>
      </c>
      <c r="AA268" s="18">
        <f>IFERROR(VLOOKUP($B268,'[9]SourceData (quarterly)'!$A$2:$Z$327,26, FALSE),0)</f>
        <v>798172</v>
      </c>
      <c r="AB268" s="18">
        <f>IFERROR(VLOOKUP($B268,'[9]SourceData (quarterly)'!$A$2:$AZ$327,27, FALSE),0)</f>
        <v>211199</v>
      </c>
      <c r="AC268" s="18">
        <f>IFERROR(VLOOKUP($B268,'[9]SourceData (quarterly)'!$A$2:$AZ$327,28, FALSE),0)</f>
        <v>4497697</v>
      </c>
    </row>
    <row r="269" spans="2:29" x14ac:dyDescent="0.2">
      <c r="B269" s="41" t="s">
        <v>327</v>
      </c>
      <c r="C269" s="41" t="s">
        <v>328</v>
      </c>
      <c r="D269" s="18">
        <f>IFERROR(VLOOKUP($B269,'[9]SourceData (quarterly)'!$A$2:$Z$327,3, FALSE),0)</f>
        <v>0</v>
      </c>
      <c r="E269" s="18">
        <f>IFERROR(VLOOKUP($B269,'[9]SourceData (quarterly)'!$A$2:$Z$327,4, FALSE),0)</f>
        <v>0</v>
      </c>
      <c r="F269" s="18">
        <f>IFERROR(VLOOKUP($B269,'[9]SourceData (quarterly)'!$A$2:$Z$327,5, FALSE),0)</f>
        <v>3</v>
      </c>
      <c r="G269" s="18">
        <f>IFERROR(VLOOKUP($B269,'[9]SourceData (quarterly)'!$A$2:$Z$327,6, FALSE),0)</f>
        <v>4</v>
      </c>
      <c r="H269" s="18">
        <f>IFERROR(VLOOKUP($B269,'[9]SourceData (quarterly)'!$A$2:$Z$327,7, FALSE),0)</f>
        <v>4</v>
      </c>
      <c r="I269" s="18">
        <f>IFERROR(VLOOKUP($B269,'[9]SourceData (quarterly)'!$A$2:$Z$327,8, FALSE),0)</f>
        <v>1</v>
      </c>
      <c r="J269" s="18">
        <f>IFERROR(VLOOKUP($B269,'[9]SourceData (quarterly)'!$A$2:$Z$327,9, FALSE),0)</f>
        <v>5</v>
      </c>
      <c r="K269" s="18">
        <f>IFERROR(VLOOKUP($B269,'[9]SourceData (quarterly)'!$A$2:$Z$327,10, FALSE),0)</f>
        <v>1</v>
      </c>
      <c r="L269" s="18">
        <f>IFERROR(VLOOKUP($B269,'[9]SourceData (quarterly)'!$A$2:$Z$327,11, FALSE),0)</f>
        <v>7</v>
      </c>
      <c r="M269" s="18">
        <f>IFERROR(VLOOKUP($B269,'[9]SourceData (quarterly)'!$A$2:$Z$327,12, FALSE),0)</f>
        <v>2</v>
      </c>
      <c r="N269" s="18">
        <f>IFERROR(VLOOKUP($B269,'[9]SourceData (quarterly)'!$A$2:$Z$327,13, FALSE),0)</f>
        <v>3</v>
      </c>
      <c r="O269" s="18">
        <f>IFERROR(VLOOKUP($B269,'[9]SourceData (quarterly)'!$A$2:$Z$327,14, FALSE),0)</f>
        <v>6</v>
      </c>
      <c r="P269" s="18">
        <f>IFERROR(VLOOKUP($B269,'[9]SourceData (quarterly)'!$A$2:$Z$327,15, FALSE),0)</f>
        <v>36</v>
      </c>
      <c r="Q269" s="18">
        <f>IFERROR(VLOOKUP($B269,'[9]SourceData (quarterly)'!$A$2:$Z$327,16, FALSE),0)</f>
        <v>0</v>
      </c>
      <c r="R269" s="18">
        <f>IFERROR(VLOOKUP($B269,'[9]SourceData (quarterly)'!$A$2:$Z$327,17, FALSE),0)</f>
        <v>0</v>
      </c>
      <c r="S269" s="18">
        <f>IFERROR(VLOOKUP($B269,'[9]SourceData (quarterly)'!$A$2:$Z$327,18, FALSE),0)</f>
        <v>124170</v>
      </c>
      <c r="T269" s="18">
        <f>IFERROR(VLOOKUP($B269,'[9]SourceData (quarterly)'!$A$2:$Z$327,19, FALSE),0)</f>
        <v>144460</v>
      </c>
      <c r="U269" s="18">
        <f>IFERROR(VLOOKUP($B269,'[9]SourceData (quarterly)'!$A$2:$Z$327,20, FALSE),0)</f>
        <v>212760</v>
      </c>
      <c r="V269" s="18">
        <f>IFERROR(VLOOKUP($B269,'[9]SourceData (quarterly)'!$A$2:$Z$327,21, FALSE),0)</f>
        <v>33999</v>
      </c>
      <c r="W269" s="18">
        <f>IFERROR(VLOOKUP($B269,'[9]SourceData (quarterly)'!$A$2:$Z$327,22, FALSE),0)</f>
        <v>216870</v>
      </c>
      <c r="X269" s="18">
        <f>IFERROR(VLOOKUP($B269,'[9]SourceData (quarterly)'!$A$2:$Z$327,23, FALSE),0)</f>
        <v>35999</v>
      </c>
      <c r="Y269" s="18">
        <f>IFERROR(VLOOKUP($B269,'[9]SourceData (quarterly)'!$A$2:$Z$327,24, FALSE),0)</f>
        <v>320985</v>
      </c>
      <c r="Z269" s="18">
        <f>IFERROR(VLOOKUP($B269,'[9]SourceData (quarterly)'!$A$2:$Z$327,25, FALSE),0)</f>
        <v>99998</v>
      </c>
      <c r="AA269" s="18">
        <f>IFERROR(VLOOKUP($B269,'[9]SourceData (quarterly)'!$A$2:$Z$327,26, FALSE),0)</f>
        <v>132458</v>
      </c>
      <c r="AB269" s="18">
        <f>IFERROR(VLOOKUP($B269,'[9]SourceData (quarterly)'!$A$2:$AZ$327,27, FALSE),0)</f>
        <v>236177</v>
      </c>
      <c r="AC269" s="18">
        <f>IFERROR(VLOOKUP($B269,'[9]SourceData (quarterly)'!$A$2:$AZ$327,28, FALSE),0)</f>
        <v>1557876</v>
      </c>
    </row>
    <row r="270" spans="2:29" x14ac:dyDescent="0.2">
      <c r="B270" s="41" t="s">
        <v>329</v>
      </c>
      <c r="C270" s="41" t="s">
        <v>330</v>
      </c>
      <c r="D270" s="18">
        <f>IFERROR(VLOOKUP($B270,'[9]SourceData (quarterly)'!$A$2:$Z$327,3, FALSE),0)</f>
        <v>5</v>
      </c>
      <c r="E270" s="18">
        <f>IFERROR(VLOOKUP($B270,'[9]SourceData (quarterly)'!$A$2:$Z$327,4, FALSE),0)</f>
        <v>5</v>
      </c>
      <c r="F270" s="18">
        <f>IFERROR(VLOOKUP($B270,'[9]SourceData (quarterly)'!$A$2:$Z$327,5, FALSE),0)</f>
        <v>4</v>
      </c>
      <c r="G270" s="18">
        <f>IFERROR(VLOOKUP($B270,'[9]SourceData (quarterly)'!$A$2:$Z$327,6, FALSE),0)</f>
        <v>0</v>
      </c>
      <c r="H270" s="18">
        <f>IFERROR(VLOOKUP($B270,'[9]SourceData (quarterly)'!$A$2:$Z$327,7, FALSE),0)</f>
        <v>2</v>
      </c>
      <c r="I270" s="18">
        <f>IFERROR(VLOOKUP($B270,'[9]SourceData (quarterly)'!$A$2:$Z$327,8, FALSE),0)</f>
        <v>0</v>
      </c>
      <c r="J270" s="18">
        <f>IFERROR(VLOOKUP($B270,'[9]SourceData (quarterly)'!$A$2:$Z$327,9, FALSE),0)</f>
        <v>12</v>
      </c>
      <c r="K270" s="18">
        <f>IFERROR(VLOOKUP($B270,'[9]SourceData (quarterly)'!$A$2:$Z$327,10, FALSE),0)</f>
        <v>1</v>
      </c>
      <c r="L270" s="18">
        <f>IFERROR(VLOOKUP($B270,'[9]SourceData (quarterly)'!$A$2:$Z$327,11, FALSE),0)</f>
        <v>7</v>
      </c>
      <c r="M270" s="18">
        <f>IFERROR(VLOOKUP($B270,'[9]SourceData (quarterly)'!$A$2:$Z$327,12, FALSE),0)</f>
        <v>0</v>
      </c>
      <c r="N270" s="18">
        <f>IFERROR(VLOOKUP($B270,'[9]SourceData (quarterly)'!$A$2:$Z$327,13, FALSE),0)</f>
        <v>3</v>
      </c>
      <c r="O270" s="18">
        <f>IFERROR(VLOOKUP($B270,'[9]SourceData (quarterly)'!$A$2:$Z$327,14, FALSE),0)</f>
        <v>4</v>
      </c>
      <c r="P270" s="18">
        <f>IFERROR(VLOOKUP($B270,'[9]SourceData (quarterly)'!$A$2:$Z$327,15, FALSE),0)</f>
        <v>43</v>
      </c>
      <c r="Q270" s="18">
        <f>IFERROR(VLOOKUP($B270,'[9]SourceData (quarterly)'!$A$2:$Z$327,16, FALSE),0)</f>
        <v>221795</v>
      </c>
      <c r="R270" s="18">
        <f>IFERROR(VLOOKUP($B270,'[9]SourceData (quarterly)'!$A$2:$Z$327,17, FALSE),0)</f>
        <v>179331</v>
      </c>
      <c r="S270" s="18">
        <f>IFERROR(VLOOKUP($B270,'[9]SourceData (quarterly)'!$A$2:$Z$327,18, FALSE),0)</f>
        <v>154659</v>
      </c>
      <c r="T270" s="18">
        <f>IFERROR(VLOOKUP($B270,'[9]SourceData (quarterly)'!$A$2:$Z$327,19, FALSE),0)</f>
        <v>0</v>
      </c>
      <c r="U270" s="18">
        <f>IFERROR(VLOOKUP($B270,'[9]SourceData (quarterly)'!$A$2:$Z$327,20, FALSE),0)</f>
        <v>65998</v>
      </c>
      <c r="V270" s="18">
        <f>IFERROR(VLOOKUP($B270,'[9]SourceData (quarterly)'!$A$2:$Z$327,21, FALSE),0)</f>
        <v>0</v>
      </c>
      <c r="W270" s="18">
        <f>IFERROR(VLOOKUP($B270,'[9]SourceData (quarterly)'!$A$2:$Z$327,22, FALSE),0)</f>
        <v>460827</v>
      </c>
      <c r="X270" s="18">
        <f>IFERROR(VLOOKUP($B270,'[9]SourceData (quarterly)'!$A$2:$Z$327,23, FALSE),0)</f>
        <v>58799</v>
      </c>
      <c r="Y270" s="18">
        <f>IFERROR(VLOOKUP($B270,'[9]SourceData (quarterly)'!$A$2:$Z$327,24, FALSE),0)</f>
        <v>256677</v>
      </c>
      <c r="Z270" s="18">
        <f>IFERROR(VLOOKUP($B270,'[9]SourceData (quarterly)'!$A$2:$Z$327,25, FALSE),0)</f>
        <v>0</v>
      </c>
      <c r="AA270" s="18">
        <f>IFERROR(VLOOKUP($B270,'[9]SourceData (quarterly)'!$A$2:$Z$327,26, FALSE),0)</f>
        <v>164990</v>
      </c>
      <c r="AB270" s="18">
        <f>IFERROR(VLOOKUP($B270,'[9]SourceData (quarterly)'!$A$2:$AZ$327,27, FALSE),0)</f>
        <v>103000</v>
      </c>
      <c r="AC270" s="18">
        <f>IFERROR(VLOOKUP($B270,'[9]SourceData (quarterly)'!$A$2:$AZ$327,28, FALSE),0)</f>
        <v>1666076</v>
      </c>
    </row>
    <row r="271" spans="2:29" x14ac:dyDescent="0.2">
      <c r="B271" s="41" t="s">
        <v>331</v>
      </c>
      <c r="C271" s="41" t="s">
        <v>332</v>
      </c>
      <c r="D271" s="18">
        <f>IFERROR(VLOOKUP($B271,'[9]SourceData (quarterly)'!$A$2:$Z$327,3, FALSE),0)</f>
        <v>4</v>
      </c>
      <c r="E271" s="18">
        <f>IFERROR(VLOOKUP($B271,'[9]SourceData (quarterly)'!$A$2:$Z$327,4, FALSE),0)</f>
        <v>25</v>
      </c>
      <c r="F271" s="18">
        <f>IFERROR(VLOOKUP($B271,'[9]SourceData (quarterly)'!$A$2:$Z$327,5, FALSE),0)</f>
        <v>99</v>
      </c>
      <c r="G271" s="18">
        <f>IFERROR(VLOOKUP($B271,'[9]SourceData (quarterly)'!$A$2:$Z$327,6, FALSE),0)</f>
        <v>47</v>
      </c>
      <c r="H271" s="18">
        <f>IFERROR(VLOOKUP($B271,'[9]SourceData (quarterly)'!$A$2:$Z$327,7, FALSE),0)</f>
        <v>82</v>
      </c>
      <c r="I271" s="18">
        <f>IFERROR(VLOOKUP($B271,'[9]SourceData (quarterly)'!$A$2:$Z$327,8, FALSE),0)</f>
        <v>50</v>
      </c>
      <c r="J271" s="18">
        <f>IFERROR(VLOOKUP($B271,'[9]SourceData (quarterly)'!$A$2:$Z$327,9, FALSE),0)</f>
        <v>72</v>
      </c>
      <c r="K271" s="18">
        <f>IFERROR(VLOOKUP($B271,'[9]SourceData (quarterly)'!$A$2:$Z$327,10, FALSE),0)</f>
        <v>30</v>
      </c>
      <c r="L271" s="18">
        <f>IFERROR(VLOOKUP($B271,'[9]SourceData (quarterly)'!$A$2:$Z$327,11, FALSE),0)</f>
        <v>59</v>
      </c>
      <c r="M271" s="18">
        <f>IFERROR(VLOOKUP($B271,'[9]SourceData (quarterly)'!$A$2:$Z$327,12, FALSE),0)</f>
        <v>38</v>
      </c>
      <c r="N271" s="18">
        <f>IFERROR(VLOOKUP($B271,'[9]SourceData (quarterly)'!$A$2:$Z$327,13, FALSE),0)</f>
        <v>71</v>
      </c>
      <c r="O271" s="18">
        <f>IFERROR(VLOOKUP($B271,'[9]SourceData (quarterly)'!$A$2:$Z$327,14, FALSE),0)</f>
        <v>30</v>
      </c>
      <c r="P271" s="18">
        <f>IFERROR(VLOOKUP($B271,'[9]SourceData (quarterly)'!$A$2:$Z$327,15, FALSE),0)</f>
        <v>607</v>
      </c>
      <c r="Q271" s="18">
        <f>IFERROR(VLOOKUP($B271,'[9]SourceData (quarterly)'!$A$2:$Z$327,16, FALSE),0)</f>
        <v>135978</v>
      </c>
      <c r="R271" s="18">
        <f>IFERROR(VLOOKUP($B271,'[9]SourceData (quarterly)'!$A$2:$Z$327,17, FALSE),0)</f>
        <v>948117</v>
      </c>
      <c r="S271" s="18">
        <f>IFERROR(VLOOKUP($B271,'[9]SourceData (quarterly)'!$A$2:$Z$327,18, FALSE),0)</f>
        <v>3783740</v>
      </c>
      <c r="T271" s="18">
        <f>IFERROR(VLOOKUP($B271,'[9]SourceData (quarterly)'!$A$2:$Z$327,19, FALSE),0)</f>
        <v>1829611</v>
      </c>
      <c r="U271" s="18">
        <f>IFERROR(VLOOKUP($B271,'[9]SourceData (quarterly)'!$A$2:$Z$327,20, FALSE),0)</f>
        <v>3251603</v>
      </c>
      <c r="V271" s="18">
        <f>IFERROR(VLOOKUP($B271,'[9]SourceData (quarterly)'!$A$2:$Z$327,21, FALSE),0)</f>
        <v>1799616</v>
      </c>
      <c r="W271" s="18">
        <f>IFERROR(VLOOKUP($B271,'[9]SourceData (quarterly)'!$A$2:$Z$327,22, FALSE),0)</f>
        <v>2948176</v>
      </c>
      <c r="X271" s="18">
        <f>IFERROR(VLOOKUP($B271,'[9]SourceData (quarterly)'!$A$2:$Z$327,23, FALSE),0)</f>
        <v>1186904</v>
      </c>
      <c r="Y271" s="18">
        <f>IFERROR(VLOOKUP($B271,'[9]SourceData (quarterly)'!$A$2:$Z$327,24, FALSE),0)</f>
        <v>2435894</v>
      </c>
      <c r="Z271" s="18">
        <f>IFERROR(VLOOKUP($B271,'[9]SourceData (quarterly)'!$A$2:$Z$327,25, FALSE),0)</f>
        <v>1732035</v>
      </c>
      <c r="AA271" s="18">
        <f>IFERROR(VLOOKUP($B271,'[9]SourceData (quarterly)'!$A$2:$Z$327,26, FALSE),0)</f>
        <v>3477830</v>
      </c>
      <c r="AB271" s="18">
        <f>IFERROR(VLOOKUP($B271,'[9]SourceData (quarterly)'!$A$2:$AZ$327,27, FALSE),0)</f>
        <v>1501765</v>
      </c>
      <c r="AC271" s="18">
        <f>IFERROR(VLOOKUP($B271,'[9]SourceData (quarterly)'!$A$2:$AZ$327,28, FALSE),0)</f>
        <v>25031269</v>
      </c>
    </row>
    <row r="272" spans="2:29" x14ac:dyDescent="0.2">
      <c r="B272" s="41" t="s">
        <v>175</v>
      </c>
      <c r="C272" s="41" t="s">
        <v>176</v>
      </c>
      <c r="D272" s="18">
        <f>IFERROR(VLOOKUP($B272,'[9]SourceData (quarterly)'!$A$2:$Z$327,3, FALSE),0)</f>
        <v>7</v>
      </c>
      <c r="E272" s="18">
        <f>IFERROR(VLOOKUP($B272,'[9]SourceData (quarterly)'!$A$2:$Z$327,4, FALSE),0)</f>
        <v>20</v>
      </c>
      <c r="F272" s="18">
        <f>IFERROR(VLOOKUP($B272,'[9]SourceData (quarterly)'!$A$2:$Z$327,5, FALSE),0)</f>
        <v>49</v>
      </c>
      <c r="G272" s="18">
        <f>IFERROR(VLOOKUP($B272,'[9]SourceData (quarterly)'!$A$2:$Z$327,6, FALSE),0)</f>
        <v>32</v>
      </c>
      <c r="H272" s="18">
        <f>IFERROR(VLOOKUP($B272,'[9]SourceData (quarterly)'!$A$2:$Z$327,7, FALSE),0)</f>
        <v>39</v>
      </c>
      <c r="I272" s="18">
        <f>IFERROR(VLOOKUP($B272,'[9]SourceData (quarterly)'!$A$2:$Z$327,8, FALSE),0)</f>
        <v>34</v>
      </c>
      <c r="J272" s="18">
        <f>IFERROR(VLOOKUP($B272,'[9]SourceData (quarterly)'!$A$2:$Z$327,9, FALSE),0)</f>
        <v>37</v>
      </c>
      <c r="K272" s="18">
        <f>IFERROR(VLOOKUP($B272,'[9]SourceData (quarterly)'!$A$2:$Z$327,10, FALSE),0)</f>
        <v>28</v>
      </c>
      <c r="L272" s="18">
        <f>IFERROR(VLOOKUP($B272,'[9]SourceData (quarterly)'!$A$2:$Z$327,11, FALSE),0)</f>
        <v>32</v>
      </c>
      <c r="M272" s="18">
        <f>IFERROR(VLOOKUP($B272,'[9]SourceData (quarterly)'!$A$2:$Z$327,12, FALSE),0)</f>
        <v>15</v>
      </c>
      <c r="N272" s="18">
        <f>IFERROR(VLOOKUP($B272,'[9]SourceData (quarterly)'!$A$2:$Z$327,13, FALSE),0)</f>
        <v>46</v>
      </c>
      <c r="O272" s="18">
        <f>IFERROR(VLOOKUP($B272,'[9]SourceData (quarterly)'!$A$2:$Z$327,14, FALSE),0)</f>
        <v>26</v>
      </c>
      <c r="P272" s="18">
        <f>IFERROR(VLOOKUP($B272,'[9]SourceData (quarterly)'!$A$2:$Z$327,15, FALSE),0)</f>
        <v>365</v>
      </c>
      <c r="Q272" s="18">
        <f>IFERROR(VLOOKUP($B272,'[9]SourceData (quarterly)'!$A$2:$Z$327,16, FALSE),0)</f>
        <v>239391</v>
      </c>
      <c r="R272" s="18">
        <f>IFERROR(VLOOKUP($B272,'[9]SourceData (quarterly)'!$A$2:$Z$327,17, FALSE),0)</f>
        <v>612178</v>
      </c>
      <c r="S272" s="18">
        <f>IFERROR(VLOOKUP($B272,'[9]SourceData (quarterly)'!$A$2:$Z$327,18, FALSE),0)</f>
        <v>1604304</v>
      </c>
      <c r="T272" s="18">
        <f>IFERROR(VLOOKUP($B272,'[9]SourceData (quarterly)'!$A$2:$Z$327,19, FALSE),0)</f>
        <v>994791</v>
      </c>
      <c r="U272" s="18">
        <f>IFERROR(VLOOKUP($B272,'[9]SourceData (quarterly)'!$A$2:$Z$327,20, FALSE),0)</f>
        <v>1388089</v>
      </c>
      <c r="V272" s="18">
        <f>IFERROR(VLOOKUP($B272,'[9]SourceData (quarterly)'!$A$2:$Z$327,21, FALSE),0)</f>
        <v>1105815</v>
      </c>
      <c r="W272" s="18">
        <f>IFERROR(VLOOKUP($B272,'[9]SourceData (quarterly)'!$A$2:$Z$327,22, FALSE),0)</f>
        <v>1306103</v>
      </c>
      <c r="X272" s="18">
        <f>IFERROR(VLOOKUP($B272,'[9]SourceData (quarterly)'!$A$2:$Z$327,23, FALSE),0)</f>
        <v>1069213</v>
      </c>
      <c r="Y272" s="18">
        <f>IFERROR(VLOOKUP($B272,'[9]SourceData (quarterly)'!$A$2:$Z$327,24, FALSE),0)</f>
        <v>1174899</v>
      </c>
      <c r="Z272" s="18">
        <f>IFERROR(VLOOKUP($B272,'[9]SourceData (quarterly)'!$A$2:$Z$327,25, FALSE),0)</f>
        <v>550153</v>
      </c>
      <c r="AA272" s="18">
        <f>IFERROR(VLOOKUP($B272,'[9]SourceData (quarterly)'!$A$2:$Z$327,26, FALSE),0)</f>
        <v>1814231</v>
      </c>
      <c r="AB272" s="18">
        <f>IFERROR(VLOOKUP($B272,'[9]SourceData (quarterly)'!$A$2:$AZ$327,27, FALSE),0)</f>
        <v>1144367</v>
      </c>
      <c r="AC272" s="18">
        <f>IFERROR(VLOOKUP($B272,'[9]SourceData (quarterly)'!$A$2:$AZ$327,28, FALSE),0)</f>
        <v>13003534</v>
      </c>
    </row>
    <row r="273" spans="2:29" x14ac:dyDescent="0.2">
      <c r="B273" s="41" t="s">
        <v>177</v>
      </c>
      <c r="C273" s="41" t="s">
        <v>178</v>
      </c>
      <c r="D273" s="18">
        <f>IFERROR(VLOOKUP($B273,'[9]SourceData (quarterly)'!$A$2:$Z$327,3, FALSE),0)</f>
        <v>2</v>
      </c>
      <c r="E273" s="18">
        <f>IFERROR(VLOOKUP($B273,'[9]SourceData (quarterly)'!$A$2:$Z$327,4, FALSE),0)</f>
        <v>9</v>
      </c>
      <c r="F273" s="18">
        <f>IFERROR(VLOOKUP($B273,'[9]SourceData (quarterly)'!$A$2:$Z$327,5, FALSE),0)</f>
        <v>19</v>
      </c>
      <c r="G273" s="18">
        <f>IFERROR(VLOOKUP($B273,'[9]SourceData (quarterly)'!$A$2:$Z$327,6, FALSE),0)</f>
        <v>12</v>
      </c>
      <c r="H273" s="18">
        <f>IFERROR(VLOOKUP($B273,'[9]SourceData (quarterly)'!$A$2:$Z$327,7, FALSE),0)</f>
        <v>23</v>
      </c>
      <c r="I273" s="18">
        <f>IFERROR(VLOOKUP($B273,'[9]SourceData (quarterly)'!$A$2:$Z$327,8, FALSE),0)</f>
        <v>22</v>
      </c>
      <c r="J273" s="18">
        <f>IFERROR(VLOOKUP($B273,'[9]SourceData (quarterly)'!$A$2:$Z$327,9, FALSE),0)</f>
        <v>24</v>
      </c>
      <c r="K273" s="18">
        <f>IFERROR(VLOOKUP($B273,'[9]SourceData (quarterly)'!$A$2:$Z$327,10, FALSE),0)</f>
        <v>19</v>
      </c>
      <c r="L273" s="18">
        <f>IFERROR(VLOOKUP($B273,'[9]SourceData (quarterly)'!$A$2:$Z$327,11, FALSE),0)</f>
        <v>25</v>
      </c>
      <c r="M273" s="18">
        <f>IFERROR(VLOOKUP($B273,'[9]SourceData (quarterly)'!$A$2:$Z$327,12, FALSE),0)</f>
        <v>29</v>
      </c>
      <c r="N273" s="18">
        <f>IFERROR(VLOOKUP($B273,'[9]SourceData (quarterly)'!$A$2:$Z$327,13, FALSE),0)</f>
        <v>47</v>
      </c>
      <c r="O273" s="18">
        <f>IFERROR(VLOOKUP($B273,'[9]SourceData (quarterly)'!$A$2:$Z$327,14, FALSE),0)</f>
        <v>14</v>
      </c>
      <c r="P273" s="18">
        <f>IFERROR(VLOOKUP($B273,'[9]SourceData (quarterly)'!$A$2:$Z$327,15, FALSE),0)</f>
        <v>245</v>
      </c>
      <c r="Q273" s="18">
        <f>IFERROR(VLOOKUP($B273,'[9]SourceData (quarterly)'!$A$2:$Z$327,16, FALSE),0)</f>
        <v>89940</v>
      </c>
      <c r="R273" s="18">
        <f>IFERROR(VLOOKUP($B273,'[9]SourceData (quarterly)'!$A$2:$Z$327,17, FALSE),0)</f>
        <v>412556</v>
      </c>
      <c r="S273" s="18">
        <f>IFERROR(VLOOKUP($B273,'[9]SourceData (quarterly)'!$A$2:$Z$327,18, FALSE),0)</f>
        <v>893376</v>
      </c>
      <c r="T273" s="18">
        <f>IFERROR(VLOOKUP($B273,'[9]SourceData (quarterly)'!$A$2:$Z$327,19, FALSE),0)</f>
        <v>517188</v>
      </c>
      <c r="U273" s="18">
        <f>IFERROR(VLOOKUP($B273,'[9]SourceData (quarterly)'!$A$2:$Z$327,20, FALSE),0)</f>
        <v>1250796</v>
      </c>
      <c r="V273" s="18">
        <f>IFERROR(VLOOKUP($B273,'[9]SourceData (quarterly)'!$A$2:$Z$327,21, FALSE),0)</f>
        <v>947961</v>
      </c>
      <c r="W273" s="18">
        <f>IFERROR(VLOOKUP($B273,'[9]SourceData (quarterly)'!$A$2:$Z$327,22, FALSE),0)</f>
        <v>1162024</v>
      </c>
      <c r="X273" s="18">
        <f>IFERROR(VLOOKUP($B273,'[9]SourceData (quarterly)'!$A$2:$Z$327,23, FALSE),0)</f>
        <v>928728</v>
      </c>
      <c r="Y273" s="18">
        <f>IFERROR(VLOOKUP($B273,'[9]SourceData (quarterly)'!$A$2:$Z$327,24, FALSE),0)</f>
        <v>1165217</v>
      </c>
      <c r="Z273" s="18">
        <f>IFERROR(VLOOKUP($B273,'[9]SourceData (quarterly)'!$A$2:$Z$327,25, FALSE),0)</f>
        <v>1489830</v>
      </c>
      <c r="AA273" s="18">
        <f>IFERROR(VLOOKUP($B273,'[9]SourceData (quarterly)'!$A$2:$Z$327,26, FALSE),0)</f>
        <v>2466431</v>
      </c>
      <c r="AB273" s="18">
        <f>IFERROR(VLOOKUP($B273,'[9]SourceData (quarterly)'!$A$2:$AZ$327,27, FALSE),0)</f>
        <v>998818</v>
      </c>
      <c r="AC273" s="18">
        <f>IFERROR(VLOOKUP($B273,'[9]SourceData (quarterly)'!$A$2:$AZ$327,28, FALSE),0)</f>
        <v>12322865</v>
      </c>
    </row>
    <row r="274" spans="2:29" x14ac:dyDescent="0.2">
      <c r="B274" s="41" t="s">
        <v>179</v>
      </c>
      <c r="C274" s="41" t="s">
        <v>180</v>
      </c>
      <c r="D274" s="18">
        <f>IFERROR(VLOOKUP($B274,'[9]SourceData (quarterly)'!$A$2:$Z$327,3, FALSE),0)</f>
        <v>11</v>
      </c>
      <c r="E274" s="18">
        <f>IFERROR(VLOOKUP($B274,'[9]SourceData (quarterly)'!$A$2:$Z$327,4, FALSE),0)</f>
        <v>12</v>
      </c>
      <c r="F274" s="18">
        <f>IFERROR(VLOOKUP($B274,'[9]SourceData (quarterly)'!$A$2:$Z$327,5, FALSE),0)</f>
        <v>34</v>
      </c>
      <c r="G274" s="18">
        <f>IFERROR(VLOOKUP($B274,'[9]SourceData (quarterly)'!$A$2:$Z$327,6, FALSE),0)</f>
        <v>17</v>
      </c>
      <c r="H274" s="18">
        <f>IFERROR(VLOOKUP($B274,'[9]SourceData (quarterly)'!$A$2:$Z$327,7, FALSE),0)</f>
        <v>54</v>
      </c>
      <c r="I274" s="18">
        <f>IFERROR(VLOOKUP($B274,'[9]SourceData (quarterly)'!$A$2:$Z$327,8, FALSE),0)</f>
        <v>29</v>
      </c>
      <c r="J274" s="18">
        <f>IFERROR(VLOOKUP($B274,'[9]SourceData (quarterly)'!$A$2:$Z$327,9, FALSE),0)</f>
        <v>45</v>
      </c>
      <c r="K274" s="18">
        <f>IFERROR(VLOOKUP($B274,'[9]SourceData (quarterly)'!$A$2:$Z$327,10, FALSE),0)</f>
        <v>22</v>
      </c>
      <c r="L274" s="18">
        <f>IFERROR(VLOOKUP($B274,'[9]SourceData (quarterly)'!$A$2:$Z$327,11, FALSE),0)</f>
        <v>47</v>
      </c>
      <c r="M274" s="18">
        <f>IFERROR(VLOOKUP($B274,'[9]SourceData (quarterly)'!$A$2:$Z$327,12, FALSE),0)</f>
        <v>28</v>
      </c>
      <c r="N274" s="18">
        <f>IFERROR(VLOOKUP($B274,'[9]SourceData (quarterly)'!$A$2:$Z$327,13, FALSE),0)</f>
        <v>45</v>
      </c>
      <c r="O274" s="18">
        <f>IFERROR(VLOOKUP($B274,'[9]SourceData (quarterly)'!$A$2:$Z$327,14, FALSE),0)</f>
        <v>39</v>
      </c>
      <c r="P274" s="18">
        <f>IFERROR(VLOOKUP($B274,'[9]SourceData (quarterly)'!$A$2:$Z$327,15, FALSE),0)</f>
        <v>383</v>
      </c>
      <c r="Q274" s="18">
        <f>IFERROR(VLOOKUP($B274,'[9]SourceData (quarterly)'!$A$2:$Z$327,16, FALSE),0)</f>
        <v>413779</v>
      </c>
      <c r="R274" s="18">
        <f>IFERROR(VLOOKUP($B274,'[9]SourceData (quarterly)'!$A$2:$Z$327,17, FALSE),0)</f>
        <v>371593</v>
      </c>
      <c r="S274" s="18">
        <f>IFERROR(VLOOKUP($B274,'[9]SourceData (quarterly)'!$A$2:$Z$327,18, FALSE),0)</f>
        <v>1215461</v>
      </c>
      <c r="T274" s="18">
        <f>IFERROR(VLOOKUP($B274,'[9]SourceData (quarterly)'!$A$2:$Z$327,19, FALSE),0)</f>
        <v>569170</v>
      </c>
      <c r="U274" s="18">
        <f>IFERROR(VLOOKUP($B274,'[9]SourceData (quarterly)'!$A$2:$Z$327,20, FALSE),0)</f>
        <v>1743234</v>
      </c>
      <c r="V274" s="18">
        <f>IFERROR(VLOOKUP($B274,'[9]SourceData (quarterly)'!$A$2:$Z$327,21, FALSE),0)</f>
        <v>1012911</v>
      </c>
      <c r="W274" s="18">
        <f>IFERROR(VLOOKUP($B274,'[9]SourceData (quarterly)'!$A$2:$Z$327,22, FALSE),0)</f>
        <v>1603319</v>
      </c>
      <c r="X274" s="18">
        <f>IFERROR(VLOOKUP($B274,'[9]SourceData (quarterly)'!$A$2:$Z$327,23, FALSE),0)</f>
        <v>820042</v>
      </c>
      <c r="Y274" s="18">
        <f>IFERROR(VLOOKUP($B274,'[9]SourceData (quarterly)'!$A$2:$Z$327,24, FALSE),0)</f>
        <v>1969749</v>
      </c>
      <c r="Z274" s="18">
        <f>IFERROR(VLOOKUP($B274,'[9]SourceData (quarterly)'!$A$2:$Z$327,25, FALSE),0)</f>
        <v>1346481</v>
      </c>
      <c r="AA274" s="18">
        <f>IFERROR(VLOOKUP($B274,'[9]SourceData (quarterly)'!$A$2:$Z$327,26, FALSE),0)</f>
        <v>2026616</v>
      </c>
      <c r="AB274" s="18">
        <f>IFERROR(VLOOKUP($B274,'[9]SourceData (quarterly)'!$A$2:$AZ$327,27, FALSE),0)</f>
        <v>1831973</v>
      </c>
      <c r="AC274" s="18">
        <f>IFERROR(VLOOKUP($B274,'[9]SourceData (quarterly)'!$A$2:$AZ$327,28, FALSE),0)</f>
        <v>14924328</v>
      </c>
    </row>
    <row r="275" spans="2:29" x14ac:dyDescent="0.2">
      <c r="B275" s="41" t="s">
        <v>181</v>
      </c>
      <c r="C275" s="41" t="s">
        <v>182</v>
      </c>
      <c r="D275" s="18">
        <f>IFERROR(VLOOKUP($B275,'[9]SourceData (quarterly)'!$A$2:$Z$327,3, FALSE),0)</f>
        <v>7</v>
      </c>
      <c r="E275" s="18">
        <f>IFERROR(VLOOKUP($B275,'[9]SourceData (quarterly)'!$A$2:$Z$327,4, FALSE),0)</f>
        <v>7</v>
      </c>
      <c r="F275" s="18">
        <f>IFERROR(VLOOKUP($B275,'[9]SourceData (quarterly)'!$A$2:$Z$327,5, FALSE),0)</f>
        <v>21</v>
      </c>
      <c r="G275" s="18">
        <f>IFERROR(VLOOKUP($B275,'[9]SourceData (quarterly)'!$A$2:$Z$327,6, FALSE),0)</f>
        <v>20</v>
      </c>
      <c r="H275" s="18">
        <f>IFERROR(VLOOKUP($B275,'[9]SourceData (quarterly)'!$A$2:$Z$327,7, FALSE),0)</f>
        <v>30</v>
      </c>
      <c r="I275" s="18">
        <f>IFERROR(VLOOKUP($B275,'[9]SourceData (quarterly)'!$A$2:$Z$327,8, FALSE),0)</f>
        <v>21</v>
      </c>
      <c r="J275" s="18">
        <f>IFERROR(VLOOKUP($B275,'[9]SourceData (quarterly)'!$A$2:$Z$327,9, FALSE),0)</f>
        <v>29</v>
      </c>
      <c r="K275" s="18">
        <f>IFERROR(VLOOKUP($B275,'[9]SourceData (quarterly)'!$A$2:$Z$327,10, FALSE),0)</f>
        <v>20</v>
      </c>
      <c r="L275" s="18">
        <f>IFERROR(VLOOKUP($B275,'[9]SourceData (quarterly)'!$A$2:$Z$327,11, FALSE),0)</f>
        <v>18</v>
      </c>
      <c r="M275" s="18">
        <f>IFERROR(VLOOKUP($B275,'[9]SourceData (quarterly)'!$A$2:$Z$327,12, FALSE),0)</f>
        <v>34</v>
      </c>
      <c r="N275" s="18">
        <f>IFERROR(VLOOKUP($B275,'[9]SourceData (quarterly)'!$A$2:$Z$327,13, FALSE),0)</f>
        <v>57</v>
      </c>
      <c r="O275" s="18">
        <f>IFERROR(VLOOKUP($B275,'[9]SourceData (quarterly)'!$A$2:$Z$327,14, FALSE),0)</f>
        <v>44</v>
      </c>
      <c r="P275" s="18">
        <f>IFERROR(VLOOKUP($B275,'[9]SourceData (quarterly)'!$A$2:$Z$327,15, FALSE),0)</f>
        <v>308</v>
      </c>
      <c r="Q275" s="18">
        <f>IFERROR(VLOOKUP($B275,'[9]SourceData (quarterly)'!$A$2:$Z$327,16, FALSE),0)</f>
        <v>281866</v>
      </c>
      <c r="R275" s="18">
        <f>IFERROR(VLOOKUP($B275,'[9]SourceData (quarterly)'!$A$2:$Z$327,17, FALSE),0)</f>
        <v>255177</v>
      </c>
      <c r="S275" s="18">
        <f>IFERROR(VLOOKUP($B275,'[9]SourceData (quarterly)'!$A$2:$Z$327,18, FALSE),0)</f>
        <v>808836</v>
      </c>
      <c r="T275" s="18">
        <f>IFERROR(VLOOKUP($B275,'[9]SourceData (quarterly)'!$A$2:$Z$327,19, FALSE),0)</f>
        <v>811178</v>
      </c>
      <c r="U275" s="18">
        <f>IFERROR(VLOOKUP($B275,'[9]SourceData (quarterly)'!$A$2:$Z$327,20, FALSE),0)</f>
        <v>1254735</v>
      </c>
      <c r="V275" s="18">
        <f>IFERROR(VLOOKUP($B275,'[9]SourceData (quarterly)'!$A$2:$Z$327,21, FALSE),0)</f>
        <v>966668</v>
      </c>
      <c r="W275" s="18">
        <f>IFERROR(VLOOKUP($B275,'[9]SourceData (quarterly)'!$A$2:$Z$327,22, FALSE),0)</f>
        <v>1264929</v>
      </c>
      <c r="X275" s="18">
        <f>IFERROR(VLOOKUP($B275,'[9]SourceData (quarterly)'!$A$2:$Z$327,23, FALSE),0)</f>
        <v>855395</v>
      </c>
      <c r="Y275" s="18">
        <f>IFERROR(VLOOKUP($B275,'[9]SourceData (quarterly)'!$A$2:$Z$327,24, FALSE),0)</f>
        <v>897712</v>
      </c>
      <c r="Z275" s="18">
        <f>IFERROR(VLOOKUP($B275,'[9]SourceData (quarterly)'!$A$2:$Z$327,25, FALSE),0)</f>
        <v>1715762</v>
      </c>
      <c r="AA275" s="18">
        <f>IFERROR(VLOOKUP($B275,'[9]SourceData (quarterly)'!$A$2:$Z$327,26, FALSE),0)</f>
        <v>2870399</v>
      </c>
      <c r="AB275" s="18">
        <f>IFERROR(VLOOKUP($B275,'[9]SourceData (quarterly)'!$A$2:$AZ$327,27, FALSE),0)</f>
        <v>2221012</v>
      </c>
      <c r="AC275" s="18">
        <f>IFERROR(VLOOKUP($B275,'[9]SourceData (quarterly)'!$A$2:$AZ$327,28, FALSE),0)</f>
        <v>14203669</v>
      </c>
    </row>
    <row r="276" spans="2:29" x14ac:dyDescent="0.2">
      <c r="B276" s="41" t="s">
        <v>183</v>
      </c>
      <c r="C276" s="41" t="s">
        <v>184</v>
      </c>
      <c r="D276" s="18">
        <f>IFERROR(VLOOKUP($B276,'[9]SourceData (quarterly)'!$A$2:$Z$327,3, FALSE),0)</f>
        <v>10</v>
      </c>
      <c r="E276" s="18">
        <f>IFERROR(VLOOKUP($B276,'[9]SourceData (quarterly)'!$A$2:$Z$327,4, FALSE),0)</f>
        <v>34</v>
      </c>
      <c r="F276" s="18">
        <f>IFERROR(VLOOKUP($B276,'[9]SourceData (quarterly)'!$A$2:$Z$327,5, FALSE),0)</f>
        <v>48</v>
      </c>
      <c r="G276" s="18">
        <f>IFERROR(VLOOKUP($B276,'[9]SourceData (quarterly)'!$A$2:$Z$327,6, FALSE),0)</f>
        <v>51</v>
      </c>
      <c r="H276" s="18">
        <f>IFERROR(VLOOKUP($B276,'[9]SourceData (quarterly)'!$A$2:$Z$327,7, FALSE),0)</f>
        <v>93</v>
      </c>
      <c r="I276" s="18">
        <f>IFERROR(VLOOKUP($B276,'[9]SourceData (quarterly)'!$A$2:$Z$327,8, FALSE),0)</f>
        <v>60</v>
      </c>
      <c r="J276" s="18">
        <f>IFERROR(VLOOKUP($B276,'[9]SourceData (quarterly)'!$A$2:$Z$327,9, FALSE),0)</f>
        <v>55</v>
      </c>
      <c r="K276" s="18">
        <f>IFERROR(VLOOKUP($B276,'[9]SourceData (quarterly)'!$A$2:$Z$327,10, FALSE),0)</f>
        <v>27</v>
      </c>
      <c r="L276" s="18">
        <f>IFERROR(VLOOKUP($B276,'[9]SourceData (quarterly)'!$A$2:$Z$327,11, FALSE),0)</f>
        <v>62</v>
      </c>
      <c r="M276" s="18">
        <f>IFERROR(VLOOKUP($B276,'[9]SourceData (quarterly)'!$A$2:$Z$327,12, FALSE),0)</f>
        <v>69</v>
      </c>
      <c r="N276" s="18">
        <f>IFERROR(VLOOKUP($B276,'[9]SourceData (quarterly)'!$A$2:$Z$327,13, FALSE),0)</f>
        <v>119</v>
      </c>
      <c r="O276" s="18">
        <f>IFERROR(VLOOKUP($B276,'[9]SourceData (quarterly)'!$A$2:$Z$327,14, FALSE),0)</f>
        <v>87</v>
      </c>
      <c r="P276" s="18">
        <f>IFERROR(VLOOKUP($B276,'[9]SourceData (quarterly)'!$A$2:$Z$327,15, FALSE),0)</f>
        <v>715</v>
      </c>
      <c r="Q276" s="18">
        <f>IFERROR(VLOOKUP($B276,'[9]SourceData (quarterly)'!$A$2:$Z$327,16, FALSE),0)</f>
        <v>359189</v>
      </c>
      <c r="R276" s="18">
        <f>IFERROR(VLOOKUP($B276,'[9]SourceData (quarterly)'!$A$2:$Z$327,17, FALSE),0)</f>
        <v>1389714</v>
      </c>
      <c r="S276" s="18">
        <f>IFERROR(VLOOKUP($B276,'[9]SourceData (quarterly)'!$A$2:$Z$327,18, FALSE),0)</f>
        <v>2206147</v>
      </c>
      <c r="T276" s="18">
        <f>IFERROR(VLOOKUP($B276,'[9]SourceData (quarterly)'!$A$2:$Z$327,19, FALSE),0)</f>
        <v>1846922</v>
      </c>
      <c r="U276" s="18">
        <f>IFERROR(VLOOKUP($B276,'[9]SourceData (quarterly)'!$A$2:$Z$327,20, FALSE),0)</f>
        <v>3830435</v>
      </c>
      <c r="V276" s="18">
        <f>IFERROR(VLOOKUP($B276,'[9]SourceData (quarterly)'!$A$2:$Z$327,21, FALSE),0)</f>
        <v>2483415</v>
      </c>
      <c r="W276" s="18">
        <f>IFERROR(VLOOKUP($B276,'[9]SourceData (quarterly)'!$A$2:$Z$327,22, FALSE),0)</f>
        <v>2586133</v>
      </c>
      <c r="X276" s="18">
        <f>IFERROR(VLOOKUP($B276,'[9]SourceData (quarterly)'!$A$2:$Z$327,23, FALSE),0)</f>
        <v>1341870</v>
      </c>
      <c r="Y276" s="18">
        <f>IFERROR(VLOOKUP($B276,'[9]SourceData (quarterly)'!$A$2:$Z$327,24, FALSE),0)</f>
        <v>3103049</v>
      </c>
      <c r="Z276" s="18">
        <f>IFERROR(VLOOKUP($B276,'[9]SourceData (quarterly)'!$A$2:$Z$327,25, FALSE),0)</f>
        <v>3305454</v>
      </c>
      <c r="AA276" s="18">
        <f>IFERROR(VLOOKUP($B276,'[9]SourceData (quarterly)'!$A$2:$Z$327,26, FALSE),0)</f>
        <v>5497087</v>
      </c>
      <c r="AB276" s="18">
        <f>IFERROR(VLOOKUP($B276,'[9]SourceData (quarterly)'!$A$2:$AZ$327,27, FALSE),0)</f>
        <v>4202074</v>
      </c>
      <c r="AC276" s="18">
        <f>IFERROR(VLOOKUP($B276,'[9]SourceData (quarterly)'!$A$2:$AZ$327,28, FALSE),0)</f>
        <v>32151489</v>
      </c>
    </row>
    <row r="277" spans="2:29" x14ac:dyDescent="0.2">
      <c r="B277" s="41" t="s">
        <v>185</v>
      </c>
      <c r="C277" s="41" t="s">
        <v>186</v>
      </c>
      <c r="D277" s="18">
        <f>IFERROR(VLOOKUP($B277,'[9]SourceData (quarterly)'!$A$2:$Z$327,3, FALSE),0)</f>
        <v>1</v>
      </c>
      <c r="E277" s="18">
        <f>IFERROR(VLOOKUP($B277,'[9]SourceData (quarterly)'!$A$2:$Z$327,4, FALSE),0)</f>
        <v>5</v>
      </c>
      <c r="F277" s="18">
        <f>IFERROR(VLOOKUP($B277,'[9]SourceData (quarterly)'!$A$2:$Z$327,5, FALSE),0)</f>
        <v>18</v>
      </c>
      <c r="G277" s="18">
        <f>IFERROR(VLOOKUP($B277,'[9]SourceData (quarterly)'!$A$2:$Z$327,6, FALSE),0)</f>
        <v>9</v>
      </c>
      <c r="H277" s="18">
        <f>IFERROR(VLOOKUP($B277,'[9]SourceData (quarterly)'!$A$2:$Z$327,7, FALSE),0)</f>
        <v>22</v>
      </c>
      <c r="I277" s="18">
        <f>IFERROR(VLOOKUP($B277,'[9]SourceData (quarterly)'!$A$2:$Z$327,8, FALSE),0)</f>
        <v>12</v>
      </c>
      <c r="J277" s="18">
        <f>IFERROR(VLOOKUP($B277,'[9]SourceData (quarterly)'!$A$2:$Z$327,9, FALSE),0)</f>
        <v>16</v>
      </c>
      <c r="K277" s="18">
        <f>IFERROR(VLOOKUP($B277,'[9]SourceData (quarterly)'!$A$2:$Z$327,10, FALSE),0)</f>
        <v>8</v>
      </c>
      <c r="L277" s="18">
        <f>IFERROR(VLOOKUP($B277,'[9]SourceData (quarterly)'!$A$2:$Z$327,11, FALSE),0)</f>
        <v>25</v>
      </c>
      <c r="M277" s="18">
        <f>IFERROR(VLOOKUP($B277,'[9]SourceData (quarterly)'!$A$2:$Z$327,12, FALSE),0)</f>
        <v>24</v>
      </c>
      <c r="N277" s="18">
        <f>IFERROR(VLOOKUP($B277,'[9]SourceData (quarterly)'!$A$2:$Z$327,13, FALSE),0)</f>
        <v>43</v>
      </c>
      <c r="O277" s="18">
        <f>IFERROR(VLOOKUP($B277,'[9]SourceData (quarterly)'!$A$2:$Z$327,14, FALSE),0)</f>
        <v>37</v>
      </c>
      <c r="P277" s="18">
        <f>IFERROR(VLOOKUP($B277,'[9]SourceData (quarterly)'!$A$2:$Z$327,15, FALSE),0)</f>
        <v>220</v>
      </c>
      <c r="Q277" s="18">
        <f>IFERROR(VLOOKUP($B277,'[9]SourceData (quarterly)'!$A$2:$Z$327,16, FALSE),0)</f>
        <v>92999</v>
      </c>
      <c r="R277" s="18">
        <f>IFERROR(VLOOKUP($B277,'[9]SourceData (quarterly)'!$A$2:$Z$327,17, FALSE),0)</f>
        <v>346969</v>
      </c>
      <c r="S277" s="18">
        <f>IFERROR(VLOOKUP($B277,'[9]SourceData (quarterly)'!$A$2:$Z$327,18, FALSE),0)</f>
        <v>997345</v>
      </c>
      <c r="T277" s="18">
        <f>IFERROR(VLOOKUP($B277,'[9]SourceData (quarterly)'!$A$2:$Z$327,19, FALSE),0)</f>
        <v>635330</v>
      </c>
      <c r="U277" s="18">
        <f>IFERROR(VLOOKUP($B277,'[9]SourceData (quarterly)'!$A$2:$Z$327,20, FALSE),0)</f>
        <v>1589857</v>
      </c>
      <c r="V277" s="18">
        <f>IFERROR(VLOOKUP($B277,'[9]SourceData (quarterly)'!$A$2:$Z$327,21, FALSE),0)</f>
        <v>822947</v>
      </c>
      <c r="W277" s="18">
        <f>IFERROR(VLOOKUP($B277,'[9]SourceData (quarterly)'!$A$2:$Z$327,22, FALSE),0)</f>
        <v>1126166</v>
      </c>
      <c r="X277" s="18">
        <f>IFERROR(VLOOKUP($B277,'[9]SourceData (quarterly)'!$A$2:$Z$327,23, FALSE),0)</f>
        <v>472217</v>
      </c>
      <c r="Y277" s="18">
        <f>IFERROR(VLOOKUP($B277,'[9]SourceData (quarterly)'!$A$2:$Z$327,24, FALSE),0)</f>
        <v>1849907</v>
      </c>
      <c r="Z277" s="18">
        <f>IFERROR(VLOOKUP($B277,'[9]SourceData (quarterly)'!$A$2:$Z$327,25, FALSE),0)</f>
        <v>1250268</v>
      </c>
      <c r="AA277" s="18">
        <f>IFERROR(VLOOKUP($B277,'[9]SourceData (quarterly)'!$A$2:$Z$327,26, FALSE),0)</f>
        <v>2393688</v>
      </c>
      <c r="AB277" s="18">
        <f>IFERROR(VLOOKUP($B277,'[9]SourceData (quarterly)'!$A$2:$AZ$327,27, FALSE),0)</f>
        <v>2373156</v>
      </c>
      <c r="AC277" s="18">
        <f>IFERROR(VLOOKUP($B277,'[9]SourceData (quarterly)'!$A$2:$AZ$327,28, FALSE),0)</f>
        <v>13950849</v>
      </c>
    </row>
    <row r="278" spans="2:29" x14ac:dyDescent="0.2">
      <c r="B278" s="41" t="s">
        <v>187</v>
      </c>
      <c r="C278" s="41" t="s">
        <v>188</v>
      </c>
      <c r="D278" s="18">
        <f>IFERROR(VLOOKUP($B278,'[9]SourceData (quarterly)'!$A$2:$Z$327,3, FALSE),0)</f>
        <v>1</v>
      </c>
      <c r="E278" s="18">
        <f>IFERROR(VLOOKUP($B278,'[9]SourceData (quarterly)'!$A$2:$Z$327,4, FALSE),0)</f>
        <v>3</v>
      </c>
      <c r="F278" s="18">
        <f>IFERROR(VLOOKUP($B278,'[9]SourceData (quarterly)'!$A$2:$Z$327,5, FALSE),0)</f>
        <v>5</v>
      </c>
      <c r="G278" s="18">
        <f>IFERROR(VLOOKUP($B278,'[9]SourceData (quarterly)'!$A$2:$Z$327,6, FALSE),0)</f>
        <v>2</v>
      </c>
      <c r="H278" s="18">
        <f>IFERROR(VLOOKUP($B278,'[9]SourceData (quarterly)'!$A$2:$Z$327,7, FALSE),0)</f>
        <v>1</v>
      </c>
      <c r="I278" s="18">
        <f>IFERROR(VLOOKUP($B278,'[9]SourceData (quarterly)'!$A$2:$Z$327,8, FALSE),0)</f>
        <v>1</v>
      </c>
      <c r="J278" s="18">
        <f>IFERROR(VLOOKUP($B278,'[9]SourceData (quarterly)'!$A$2:$Z$327,9, FALSE),0)</f>
        <v>13</v>
      </c>
      <c r="K278" s="18">
        <f>IFERROR(VLOOKUP($B278,'[9]SourceData (quarterly)'!$A$2:$Z$327,10, FALSE),0)</f>
        <v>14</v>
      </c>
      <c r="L278" s="18">
        <f>IFERROR(VLOOKUP($B278,'[9]SourceData (quarterly)'!$A$2:$Z$327,11, FALSE),0)</f>
        <v>27</v>
      </c>
      <c r="M278" s="18">
        <f>IFERROR(VLOOKUP($B278,'[9]SourceData (quarterly)'!$A$2:$Z$327,12, FALSE),0)</f>
        <v>15</v>
      </c>
      <c r="N278" s="18">
        <f>IFERROR(VLOOKUP($B278,'[9]SourceData (quarterly)'!$A$2:$Z$327,13, FALSE),0)</f>
        <v>38</v>
      </c>
      <c r="O278" s="18">
        <f>IFERROR(VLOOKUP($B278,'[9]SourceData (quarterly)'!$A$2:$Z$327,14, FALSE),0)</f>
        <v>21</v>
      </c>
      <c r="P278" s="18">
        <f>IFERROR(VLOOKUP($B278,'[9]SourceData (quarterly)'!$A$2:$Z$327,15, FALSE),0)</f>
        <v>141</v>
      </c>
      <c r="Q278" s="18">
        <f>IFERROR(VLOOKUP($B278,'[9]SourceData (quarterly)'!$A$2:$Z$327,16, FALSE),0)</f>
        <v>30499</v>
      </c>
      <c r="R278" s="18">
        <f>IFERROR(VLOOKUP($B278,'[9]SourceData (quarterly)'!$A$2:$Z$327,17, FALSE),0)</f>
        <v>90599</v>
      </c>
      <c r="S278" s="18">
        <f>IFERROR(VLOOKUP($B278,'[9]SourceData (quarterly)'!$A$2:$Z$327,18, FALSE),0)</f>
        <v>150795</v>
      </c>
      <c r="T278" s="18">
        <f>IFERROR(VLOOKUP($B278,'[9]SourceData (quarterly)'!$A$2:$Z$327,19, FALSE),0)</f>
        <v>63398</v>
      </c>
      <c r="U278" s="18">
        <f>IFERROR(VLOOKUP($B278,'[9]SourceData (quarterly)'!$A$2:$Z$327,20, FALSE),0)</f>
        <v>36799</v>
      </c>
      <c r="V278" s="18">
        <f>IFERROR(VLOOKUP($B278,'[9]SourceData (quarterly)'!$A$2:$Z$327,21, FALSE),0)</f>
        <v>63199</v>
      </c>
      <c r="W278" s="18">
        <f>IFERROR(VLOOKUP($B278,'[9]SourceData (quarterly)'!$A$2:$Z$327,22, FALSE),0)</f>
        <v>509538</v>
      </c>
      <c r="X278" s="18">
        <f>IFERROR(VLOOKUP($B278,'[9]SourceData (quarterly)'!$A$2:$Z$327,23, FALSE),0)</f>
        <v>588855</v>
      </c>
      <c r="Y278" s="18">
        <f>IFERROR(VLOOKUP($B278,'[9]SourceData (quarterly)'!$A$2:$Z$327,24, FALSE),0)</f>
        <v>1262411</v>
      </c>
      <c r="Z278" s="18">
        <f>IFERROR(VLOOKUP($B278,'[9]SourceData (quarterly)'!$A$2:$Z$327,25, FALSE),0)</f>
        <v>600159</v>
      </c>
      <c r="AA278" s="18">
        <f>IFERROR(VLOOKUP($B278,'[9]SourceData (quarterly)'!$A$2:$Z$327,26, FALSE),0)</f>
        <v>1527472</v>
      </c>
      <c r="AB278" s="18">
        <f>IFERROR(VLOOKUP($B278,'[9]SourceData (quarterly)'!$A$2:$AZ$327,27, FALSE),0)</f>
        <v>870377</v>
      </c>
      <c r="AC278" s="18">
        <f>IFERROR(VLOOKUP($B278,'[9]SourceData (quarterly)'!$A$2:$AZ$327,28, FALSE),0)</f>
        <v>5794101</v>
      </c>
    </row>
    <row r="279" spans="2:29" x14ac:dyDescent="0.2">
      <c r="B279" s="41" t="s">
        <v>95</v>
      </c>
      <c r="C279" s="41" t="s">
        <v>96</v>
      </c>
      <c r="D279" s="18">
        <f>IFERROR(VLOOKUP($B279,'[9]SourceData (quarterly)'!$A$2:$Z$327,3, FALSE),0)</f>
        <v>0</v>
      </c>
      <c r="E279" s="18">
        <f>IFERROR(VLOOKUP($B279,'[9]SourceData (quarterly)'!$A$2:$Z$327,4, FALSE),0)</f>
        <v>0</v>
      </c>
      <c r="F279" s="18">
        <f>IFERROR(VLOOKUP($B279,'[9]SourceData (quarterly)'!$A$2:$Z$327,5, FALSE),0)</f>
        <v>0</v>
      </c>
      <c r="G279" s="18">
        <f>IFERROR(VLOOKUP($B279,'[9]SourceData (quarterly)'!$A$2:$Z$327,6, FALSE),0)</f>
        <v>0</v>
      </c>
      <c r="H279" s="18">
        <f>IFERROR(VLOOKUP($B279,'[9]SourceData (quarterly)'!$A$2:$Z$327,7, FALSE),0)</f>
        <v>1</v>
      </c>
      <c r="I279" s="18">
        <f>IFERROR(VLOOKUP($B279,'[9]SourceData (quarterly)'!$A$2:$Z$327,8, FALSE),0)</f>
        <v>1</v>
      </c>
      <c r="J279" s="18">
        <f>IFERROR(VLOOKUP($B279,'[9]SourceData (quarterly)'!$A$2:$Z$327,9, FALSE),0)</f>
        <v>4</v>
      </c>
      <c r="K279" s="18">
        <f>IFERROR(VLOOKUP($B279,'[9]SourceData (quarterly)'!$A$2:$Z$327,10, FALSE),0)</f>
        <v>0</v>
      </c>
      <c r="L279" s="18">
        <f>IFERROR(VLOOKUP($B279,'[9]SourceData (quarterly)'!$A$2:$Z$327,11, FALSE),0)</f>
        <v>2</v>
      </c>
      <c r="M279" s="18">
        <f>IFERROR(VLOOKUP($B279,'[9]SourceData (quarterly)'!$A$2:$Z$327,12, FALSE),0)</f>
        <v>5</v>
      </c>
      <c r="N279" s="18">
        <f>IFERROR(VLOOKUP($B279,'[9]SourceData (quarterly)'!$A$2:$Z$327,13, FALSE),0)</f>
        <v>0</v>
      </c>
      <c r="O279" s="18">
        <f>IFERROR(VLOOKUP($B279,'[9]SourceData (quarterly)'!$A$2:$Z$327,14, FALSE),0)</f>
        <v>3</v>
      </c>
      <c r="P279" s="18">
        <f>IFERROR(VLOOKUP($B279,'[9]SourceData (quarterly)'!$A$2:$Z$327,15, FALSE),0)</f>
        <v>16</v>
      </c>
      <c r="Q279" s="18">
        <f>IFERROR(VLOOKUP($B279,'[9]SourceData (quarterly)'!$A$2:$Z$327,16, FALSE),0)</f>
        <v>0</v>
      </c>
      <c r="R279" s="18">
        <f>IFERROR(VLOOKUP($B279,'[9]SourceData (quarterly)'!$A$2:$Z$327,17, FALSE),0)</f>
        <v>0</v>
      </c>
      <c r="S279" s="18">
        <f>IFERROR(VLOOKUP($B279,'[9]SourceData (quarterly)'!$A$2:$Z$327,18, FALSE),0)</f>
        <v>0</v>
      </c>
      <c r="T279" s="18">
        <f>IFERROR(VLOOKUP($B279,'[9]SourceData (quarterly)'!$A$2:$Z$327,19, FALSE),0)</f>
        <v>0</v>
      </c>
      <c r="U279" s="18">
        <f>IFERROR(VLOOKUP($B279,'[9]SourceData (quarterly)'!$A$2:$Z$327,20, FALSE),0)</f>
        <v>25900</v>
      </c>
      <c r="V279" s="18">
        <f>IFERROR(VLOOKUP($B279,'[9]SourceData (quarterly)'!$A$2:$Z$327,21, FALSE),0)</f>
        <v>14495</v>
      </c>
      <c r="W279" s="18">
        <f>IFERROR(VLOOKUP($B279,'[9]SourceData (quarterly)'!$A$2:$Z$327,22, FALSE),0)</f>
        <v>189980</v>
      </c>
      <c r="X279" s="18">
        <f>IFERROR(VLOOKUP($B279,'[9]SourceData (quarterly)'!$A$2:$Z$327,23, FALSE),0)</f>
        <v>0</v>
      </c>
      <c r="Y279" s="18">
        <f>IFERROR(VLOOKUP($B279,'[9]SourceData (quarterly)'!$A$2:$Z$327,24, FALSE),0)</f>
        <v>49980</v>
      </c>
      <c r="Z279" s="18">
        <f>IFERROR(VLOOKUP($B279,'[9]SourceData (quarterly)'!$A$2:$Z$327,25, FALSE),0)</f>
        <v>260960</v>
      </c>
      <c r="AA279" s="18">
        <f>IFERROR(VLOOKUP($B279,'[9]SourceData (quarterly)'!$A$2:$Z$327,26, FALSE),0)</f>
        <v>0</v>
      </c>
      <c r="AB279" s="18">
        <f>IFERROR(VLOOKUP($B279,'[9]SourceData (quarterly)'!$A$2:$AZ$327,27, FALSE),0)</f>
        <v>177490</v>
      </c>
      <c r="AC279" s="18">
        <f>IFERROR(VLOOKUP($B279,'[9]SourceData (quarterly)'!$A$2:$AZ$327,28, FALSE),0)</f>
        <v>718805</v>
      </c>
    </row>
    <row r="280" spans="2:29" x14ac:dyDescent="0.2">
      <c r="B280" s="41" t="s">
        <v>97</v>
      </c>
      <c r="C280" s="41" t="s">
        <v>98</v>
      </c>
      <c r="D280" s="18">
        <f>IFERROR(VLOOKUP($B280,'[9]SourceData (quarterly)'!$A$2:$Z$327,3, FALSE),0)</f>
        <v>0</v>
      </c>
      <c r="E280" s="18">
        <f>IFERROR(VLOOKUP($B280,'[9]SourceData (quarterly)'!$A$2:$Z$327,4, FALSE),0)</f>
        <v>3</v>
      </c>
      <c r="F280" s="18">
        <f>IFERROR(VLOOKUP($B280,'[9]SourceData (quarterly)'!$A$2:$Z$327,5, FALSE),0)</f>
        <v>10</v>
      </c>
      <c r="G280" s="18">
        <f>IFERROR(VLOOKUP($B280,'[9]SourceData (quarterly)'!$A$2:$Z$327,6, FALSE),0)</f>
        <v>8</v>
      </c>
      <c r="H280" s="18">
        <f>IFERROR(VLOOKUP($B280,'[9]SourceData (quarterly)'!$A$2:$Z$327,7, FALSE),0)</f>
        <v>16</v>
      </c>
      <c r="I280" s="18">
        <f>IFERROR(VLOOKUP($B280,'[9]SourceData (quarterly)'!$A$2:$Z$327,8, FALSE),0)</f>
        <v>5</v>
      </c>
      <c r="J280" s="18">
        <f>IFERROR(VLOOKUP($B280,'[9]SourceData (quarterly)'!$A$2:$Z$327,9, FALSE),0)</f>
        <v>10</v>
      </c>
      <c r="K280" s="18">
        <f>IFERROR(VLOOKUP($B280,'[9]SourceData (quarterly)'!$A$2:$Z$327,10, FALSE),0)</f>
        <v>14</v>
      </c>
      <c r="L280" s="18">
        <f>IFERROR(VLOOKUP($B280,'[9]SourceData (quarterly)'!$A$2:$Z$327,11, FALSE),0)</f>
        <v>23</v>
      </c>
      <c r="M280" s="18">
        <f>IFERROR(VLOOKUP($B280,'[9]SourceData (quarterly)'!$A$2:$Z$327,12, FALSE),0)</f>
        <v>8</v>
      </c>
      <c r="N280" s="18">
        <f>IFERROR(VLOOKUP($B280,'[9]SourceData (quarterly)'!$A$2:$Z$327,13, FALSE),0)</f>
        <v>16</v>
      </c>
      <c r="O280" s="18">
        <f>IFERROR(VLOOKUP($B280,'[9]SourceData (quarterly)'!$A$2:$Z$327,14, FALSE),0)</f>
        <v>13</v>
      </c>
      <c r="P280" s="18">
        <f>IFERROR(VLOOKUP($B280,'[9]SourceData (quarterly)'!$A$2:$Z$327,15, FALSE),0)</f>
        <v>126</v>
      </c>
      <c r="Q280" s="18">
        <f>IFERROR(VLOOKUP($B280,'[9]SourceData (quarterly)'!$A$2:$Z$327,16, FALSE),0)</f>
        <v>0</v>
      </c>
      <c r="R280" s="18">
        <f>IFERROR(VLOOKUP($B280,'[9]SourceData (quarterly)'!$A$2:$Z$327,17, FALSE),0)</f>
        <v>119770</v>
      </c>
      <c r="S280" s="18">
        <f>IFERROR(VLOOKUP($B280,'[9]SourceData (quarterly)'!$A$2:$Z$327,18, FALSE),0)</f>
        <v>391320</v>
      </c>
      <c r="T280" s="18">
        <f>IFERROR(VLOOKUP($B280,'[9]SourceData (quarterly)'!$A$2:$Z$327,19, FALSE),0)</f>
        <v>287320</v>
      </c>
      <c r="U280" s="18">
        <f>IFERROR(VLOOKUP($B280,'[9]SourceData (quarterly)'!$A$2:$Z$327,20, FALSE),0)</f>
        <v>766582</v>
      </c>
      <c r="V280" s="18">
        <f>IFERROR(VLOOKUP($B280,'[9]SourceData (quarterly)'!$A$2:$Z$327,21, FALSE),0)</f>
        <v>251278</v>
      </c>
      <c r="W280" s="18">
        <f>IFERROR(VLOOKUP($B280,'[9]SourceData (quarterly)'!$A$2:$Z$327,22, FALSE),0)</f>
        <v>466146</v>
      </c>
      <c r="X280" s="18">
        <f>IFERROR(VLOOKUP($B280,'[9]SourceData (quarterly)'!$A$2:$Z$327,23, FALSE),0)</f>
        <v>653934</v>
      </c>
      <c r="Y280" s="18">
        <f>IFERROR(VLOOKUP($B280,'[9]SourceData (quarterly)'!$A$2:$Z$327,24, FALSE),0)</f>
        <v>1043684</v>
      </c>
      <c r="Z280" s="18">
        <f>IFERROR(VLOOKUP($B280,'[9]SourceData (quarterly)'!$A$2:$Z$327,25, FALSE),0)</f>
        <v>380599</v>
      </c>
      <c r="AA280" s="18">
        <f>IFERROR(VLOOKUP($B280,'[9]SourceData (quarterly)'!$A$2:$Z$327,26, FALSE),0)</f>
        <v>662201</v>
      </c>
      <c r="AB280" s="18">
        <f>IFERROR(VLOOKUP($B280,'[9]SourceData (quarterly)'!$A$2:$AZ$327,27, FALSE),0)</f>
        <v>570344</v>
      </c>
      <c r="AC280" s="18">
        <f>IFERROR(VLOOKUP($B280,'[9]SourceData (quarterly)'!$A$2:$AZ$327,28, FALSE),0)</f>
        <v>5593178</v>
      </c>
    </row>
    <row r="281" spans="2:29" x14ac:dyDescent="0.2">
      <c r="B281" s="41" t="s">
        <v>99</v>
      </c>
      <c r="C281" s="41" t="s">
        <v>100</v>
      </c>
      <c r="D281" s="18">
        <f>IFERROR(VLOOKUP($B281,'[9]SourceData (quarterly)'!$A$2:$Z$327,3, FALSE),0)</f>
        <v>0</v>
      </c>
      <c r="E281" s="18">
        <f>IFERROR(VLOOKUP($B281,'[9]SourceData (quarterly)'!$A$2:$Z$327,4, FALSE),0)</f>
        <v>2</v>
      </c>
      <c r="F281" s="18">
        <f>IFERROR(VLOOKUP($B281,'[9]SourceData (quarterly)'!$A$2:$Z$327,5, FALSE),0)</f>
        <v>0</v>
      </c>
      <c r="G281" s="18">
        <f>IFERROR(VLOOKUP($B281,'[9]SourceData (quarterly)'!$A$2:$Z$327,6, FALSE),0)</f>
        <v>5</v>
      </c>
      <c r="H281" s="18">
        <f>IFERROR(VLOOKUP($B281,'[9]SourceData (quarterly)'!$A$2:$Z$327,7, FALSE),0)</f>
        <v>4</v>
      </c>
      <c r="I281" s="18">
        <f>IFERROR(VLOOKUP($B281,'[9]SourceData (quarterly)'!$A$2:$Z$327,8, FALSE),0)</f>
        <v>0</v>
      </c>
      <c r="J281" s="18">
        <f>IFERROR(VLOOKUP($B281,'[9]SourceData (quarterly)'!$A$2:$Z$327,9, FALSE),0)</f>
        <v>4</v>
      </c>
      <c r="K281" s="18">
        <f>IFERROR(VLOOKUP($B281,'[9]SourceData (quarterly)'!$A$2:$Z$327,10, FALSE),0)</f>
        <v>2</v>
      </c>
      <c r="L281" s="18">
        <f>IFERROR(VLOOKUP($B281,'[9]SourceData (quarterly)'!$A$2:$Z$327,11, FALSE),0)</f>
        <v>1</v>
      </c>
      <c r="M281" s="18">
        <f>IFERROR(VLOOKUP($B281,'[9]SourceData (quarterly)'!$A$2:$Z$327,12, FALSE),0)</f>
        <v>3</v>
      </c>
      <c r="N281" s="18">
        <f>IFERROR(VLOOKUP($B281,'[9]SourceData (quarterly)'!$A$2:$Z$327,13, FALSE),0)</f>
        <v>2</v>
      </c>
      <c r="O281" s="18">
        <f>IFERROR(VLOOKUP($B281,'[9]SourceData (quarterly)'!$A$2:$Z$327,14, FALSE),0)</f>
        <v>2</v>
      </c>
      <c r="P281" s="18">
        <f>IFERROR(VLOOKUP($B281,'[9]SourceData (quarterly)'!$A$2:$Z$327,15, FALSE),0)</f>
        <v>25</v>
      </c>
      <c r="Q281" s="18">
        <f>IFERROR(VLOOKUP($B281,'[9]SourceData (quarterly)'!$A$2:$Z$327,16, FALSE),0)</f>
        <v>0</v>
      </c>
      <c r="R281" s="18">
        <f>IFERROR(VLOOKUP($B281,'[9]SourceData (quarterly)'!$A$2:$Z$327,17, FALSE),0)</f>
        <v>110989</v>
      </c>
      <c r="S281" s="18">
        <f>IFERROR(VLOOKUP($B281,'[9]SourceData (quarterly)'!$A$2:$Z$327,18, FALSE),0)</f>
        <v>0</v>
      </c>
      <c r="T281" s="18">
        <f>IFERROR(VLOOKUP($B281,'[9]SourceData (quarterly)'!$A$2:$Z$327,19, FALSE),0)</f>
        <v>203990</v>
      </c>
      <c r="U281" s="18">
        <f>IFERROR(VLOOKUP($B281,'[9]SourceData (quarterly)'!$A$2:$Z$327,20, FALSE),0)</f>
        <v>222500</v>
      </c>
      <c r="V281" s="18">
        <f>IFERROR(VLOOKUP($B281,'[9]SourceData (quarterly)'!$A$2:$Z$327,21, FALSE),0)</f>
        <v>0</v>
      </c>
      <c r="W281" s="18">
        <f>IFERROR(VLOOKUP($B281,'[9]SourceData (quarterly)'!$A$2:$Z$327,22, FALSE),0)</f>
        <v>187749</v>
      </c>
      <c r="X281" s="18">
        <f>IFERROR(VLOOKUP($B281,'[9]SourceData (quarterly)'!$A$2:$Z$327,23, FALSE),0)</f>
        <v>106000</v>
      </c>
      <c r="Y281" s="18">
        <f>IFERROR(VLOOKUP($B281,'[9]SourceData (quarterly)'!$A$2:$Z$327,24, FALSE),0)</f>
        <v>108000</v>
      </c>
      <c r="Z281" s="18">
        <f>IFERROR(VLOOKUP($B281,'[9]SourceData (quarterly)'!$A$2:$Z$327,25, FALSE),0)</f>
        <v>131000</v>
      </c>
      <c r="AA281" s="18">
        <f>IFERROR(VLOOKUP($B281,'[9]SourceData (quarterly)'!$A$2:$Z$327,26, FALSE),0)</f>
        <v>111999</v>
      </c>
      <c r="AB281" s="18">
        <f>IFERROR(VLOOKUP($B281,'[9]SourceData (quarterly)'!$A$2:$AZ$327,27, FALSE),0)</f>
        <v>183000</v>
      </c>
      <c r="AC281" s="18">
        <f>IFERROR(VLOOKUP($B281,'[9]SourceData (quarterly)'!$A$2:$AZ$327,28, FALSE),0)</f>
        <v>1365227</v>
      </c>
    </row>
    <row r="282" spans="2:29" x14ac:dyDescent="0.2">
      <c r="B282" s="41" t="s">
        <v>101</v>
      </c>
      <c r="C282" s="41" t="s">
        <v>102</v>
      </c>
      <c r="D282" s="18">
        <f>IFERROR(VLOOKUP($B282,'[9]SourceData (quarterly)'!$A$2:$Z$327,3, FALSE),0)</f>
        <v>0</v>
      </c>
      <c r="E282" s="18">
        <f>IFERROR(VLOOKUP($B282,'[9]SourceData (quarterly)'!$A$2:$Z$327,4, FALSE),0)</f>
        <v>0</v>
      </c>
      <c r="F282" s="18">
        <f>IFERROR(VLOOKUP($B282,'[9]SourceData (quarterly)'!$A$2:$Z$327,5, FALSE),0)</f>
        <v>0</v>
      </c>
      <c r="G282" s="18">
        <f>IFERROR(VLOOKUP($B282,'[9]SourceData (quarterly)'!$A$2:$Z$327,6, FALSE),0)</f>
        <v>0</v>
      </c>
      <c r="H282" s="18">
        <f>IFERROR(VLOOKUP($B282,'[9]SourceData (quarterly)'!$A$2:$Z$327,7, FALSE),0)</f>
        <v>5</v>
      </c>
      <c r="I282" s="18">
        <f>IFERROR(VLOOKUP($B282,'[9]SourceData (quarterly)'!$A$2:$Z$327,8, FALSE),0)</f>
        <v>7</v>
      </c>
      <c r="J282" s="18">
        <f>IFERROR(VLOOKUP($B282,'[9]SourceData (quarterly)'!$A$2:$Z$327,9, FALSE),0)</f>
        <v>8</v>
      </c>
      <c r="K282" s="18">
        <f>IFERROR(VLOOKUP($B282,'[9]SourceData (quarterly)'!$A$2:$Z$327,10, FALSE),0)</f>
        <v>3</v>
      </c>
      <c r="L282" s="18">
        <f>IFERROR(VLOOKUP($B282,'[9]SourceData (quarterly)'!$A$2:$Z$327,11, FALSE),0)</f>
        <v>10</v>
      </c>
      <c r="M282" s="18">
        <f>IFERROR(VLOOKUP($B282,'[9]SourceData (quarterly)'!$A$2:$Z$327,12, FALSE),0)</f>
        <v>4</v>
      </c>
      <c r="N282" s="18">
        <f>IFERROR(VLOOKUP($B282,'[9]SourceData (quarterly)'!$A$2:$Z$327,13, FALSE),0)</f>
        <v>12</v>
      </c>
      <c r="O282" s="18">
        <f>IFERROR(VLOOKUP($B282,'[9]SourceData (quarterly)'!$A$2:$Z$327,14, FALSE),0)</f>
        <v>5</v>
      </c>
      <c r="P282" s="18">
        <f>IFERROR(VLOOKUP($B282,'[9]SourceData (quarterly)'!$A$2:$Z$327,15, FALSE),0)</f>
        <v>54</v>
      </c>
      <c r="Q282" s="18">
        <f>IFERROR(VLOOKUP($B282,'[9]SourceData (quarterly)'!$A$2:$Z$327,16, FALSE),0)</f>
        <v>0</v>
      </c>
      <c r="R282" s="18">
        <f>IFERROR(VLOOKUP($B282,'[9]SourceData (quarterly)'!$A$2:$Z$327,17, FALSE),0)</f>
        <v>0</v>
      </c>
      <c r="S282" s="18">
        <f>IFERROR(VLOOKUP($B282,'[9]SourceData (quarterly)'!$A$2:$Z$327,18, FALSE),0)</f>
        <v>0</v>
      </c>
      <c r="T282" s="18">
        <f>IFERROR(VLOOKUP($B282,'[9]SourceData (quarterly)'!$A$2:$Z$327,19, FALSE),0)</f>
        <v>0</v>
      </c>
      <c r="U282" s="18">
        <f>IFERROR(VLOOKUP($B282,'[9]SourceData (quarterly)'!$A$2:$Z$327,20, FALSE),0)</f>
        <v>183150</v>
      </c>
      <c r="V282" s="18">
        <f>IFERROR(VLOOKUP($B282,'[9]SourceData (quarterly)'!$A$2:$Z$327,21, FALSE),0)</f>
        <v>242330</v>
      </c>
      <c r="W282" s="18">
        <f>IFERROR(VLOOKUP($B282,'[9]SourceData (quarterly)'!$A$2:$Z$327,22, FALSE),0)</f>
        <v>282520</v>
      </c>
      <c r="X282" s="18">
        <f>IFERROR(VLOOKUP($B282,'[9]SourceData (quarterly)'!$A$2:$Z$327,23, FALSE),0)</f>
        <v>132970</v>
      </c>
      <c r="Y282" s="18">
        <f>IFERROR(VLOOKUP($B282,'[9]SourceData (quarterly)'!$A$2:$Z$327,24, FALSE),0)</f>
        <v>394500</v>
      </c>
      <c r="Z282" s="18">
        <f>IFERROR(VLOOKUP($B282,'[9]SourceData (quarterly)'!$A$2:$Z$327,25, FALSE),0)</f>
        <v>141960</v>
      </c>
      <c r="AA282" s="18">
        <f>IFERROR(VLOOKUP($B282,'[9]SourceData (quarterly)'!$A$2:$Z$327,26, FALSE),0)</f>
        <v>454090</v>
      </c>
      <c r="AB282" s="18">
        <f>IFERROR(VLOOKUP($B282,'[9]SourceData (quarterly)'!$A$2:$AZ$327,27, FALSE),0)</f>
        <v>175950</v>
      </c>
      <c r="AC282" s="18">
        <f>IFERROR(VLOOKUP($B282,'[9]SourceData (quarterly)'!$A$2:$AZ$327,28, FALSE),0)</f>
        <v>2007470</v>
      </c>
    </row>
    <row r="283" spans="2:29" x14ac:dyDescent="0.2">
      <c r="B283" s="41" t="s">
        <v>103</v>
      </c>
      <c r="C283" s="41" t="s">
        <v>104</v>
      </c>
      <c r="D283" s="18">
        <f>IFERROR(VLOOKUP($B283,'[9]SourceData (quarterly)'!$A$2:$Z$327,3, FALSE),0)</f>
        <v>5</v>
      </c>
      <c r="E283" s="18">
        <f>IFERROR(VLOOKUP($B283,'[9]SourceData (quarterly)'!$A$2:$Z$327,4, FALSE),0)</f>
        <v>5</v>
      </c>
      <c r="F283" s="18">
        <f>IFERROR(VLOOKUP($B283,'[9]SourceData (quarterly)'!$A$2:$Z$327,5, FALSE),0)</f>
        <v>25</v>
      </c>
      <c r="G283" s="18">
        <f>IFERROR(VLOOKUP($B283,'[9]SourceData (quarterly)'!$A$2:$Z$327,6, FALSE),0)</f>
        <v>15</v>
      </c>
      <c r="H283" s="18">
        <f>IFERROR(VLOOKUP($B283,'[9]SourceData (quarterly)'!$A$2:$Z$327,7, FALSE),0)</f>
        <v>21</v>
      </c>
      <c r="I283" s="18">
        <f>IFERROR(VLOOKUP($B283,'[9]SourceData (quarterly)'!$A$2:$Z$327,8, FALSE),0)</f>
        <v>11</v>
      </c>
      <c r="J283" s="18">
        <f>IFERROR(VLOOKUP($B283,'[9]SourceData (quarterly)'!$A$2:$Z$327,9, FALSE),0)</f>
        <v>14</v>
      </c>
      <c r="K283" s="18">
        <f>IFERROR(VLOOKUP($B283,'[9]SourceData (quarterly)'!$A$2:$Z$327,10, FALSE),0)</f>
        <v>5</v>
      </c>
      <c r="L283" s="18">
        <f>IFERROR(VLOOKUP($B283,'[9]SourceData (quarterly)'!$A$2:$Z$327,11, FALSE),0)</f>
        <v>9</v>
      </c>
      <c r="M283" s="18">
        <f>IFERROR(VLOOKUP($B283,'[9]SourceData (quarterly)'!$A$2:$Z$327,12, FALSE),0)</f>
        <v>8</v>
      </c>
      <c r="N283" s="18">
        <f>IFERROR(VLOOKUP($B283,'[9]SourceData (quarterly)'!$A$2:$Z$327,13, FALSE),0)</f>
        <v>12</v>
      </c>
      <c r="O283" s="18">
        <f>IFERROR(VLOOKUP($B283,'[9]SourceData (quarterly)'!$A$2:$Z$327,14, FALSE),0)</f>
        <v>5</v>
      </c>
      <c r="P283" s="18">
        <f>IFERROR(VLOOKUP($B283,'[9]SourceData (quarterly)'!$A$2:$Z$327,15, FALSE),0)</f>
        <v>135</v>
      </c>
      <c r="Q283" s="18">
        <f>IFERROR(VLOOKUP($B283,'[9]SourceData (quarterly)'!$A$2:$Z$327,16, FALSE),0)</f>
        <v>180995</v>
      </c>
      <c r="R283" s="18">
        <f>IFERROR(VLOOKUP($B283,'[9]SourceData (quarterly)'!$A$2:$Z$327,17, FALSE),0)</f>
        <v>205896</v>
      </c>
      <c r="S283" s="18">
        <f>IFERROR(VLOOKUP($B283,'[9]SourceData (quarterly)'!$A$2:$Z$327,18, FALSE),0)</f>
        <v>900578</v>
      </c>
      <c r="T283" s="18">
        <f>IFERROR(VLOOKUP($B283,'[9]SourceData (quarterly)'!$A$2:$Z$327,19, FALSE),0)</f>
        <v>622360</v>
      </c>
      <c r="U283" s="18">
        <f>IFERROR(VLOOKUP($B283,'[9]SourceData (quarterly)'!$A$2:$Z$327,20, FALSE),0)</f>
        <v>797654</v>
      </c>
      <c r="V283" s="18">
        <f>IFERROR(VLOOKUP($B283,'[9]SourceData (quarterly)'!$A$2:$Z$327,21, FALSE),0)</f>
        <v>401263</v>
      </c>
      <c r="W283" s="18">
        <f>IFERROR(VLOOKUP($B283,'[9]SourceData (quarterly)'!$A$2:$Z$327,22, FALSE),0)</f>
        <v>533770</v>
      </c>
      <c r="X283" s="18">
        <f>IFERROR(VLOOKUP($B283,'[9]SourceData (quarterly)'!$A$2:$Z$327,23, FALSE),0)</f>
        <v>216569</v>
      </c>
      <c r="Y283" s="18">
        <f>IFERROR(VLOOKUP($B283,'[9]SourceData (quarterly)'!$A$2:$Z$327,24, FALSE),0)</f>
        <v>374174</v>
      </c>
      <c r="Z283" s="18">
        <f>IFERROR(VLOOKUP($B283,'[9]SourceData (quarterly)'!$A$2:$Z$327,25, FALSE),0)</f>
        <v>332180</v>
      </c>
      <c r="AA283" s="18">
        <f>IFERROR(VLOOKUP($B283,'[9]SourceData (quarterly)'!$A$2:$Z$327,26, FALSE),0)</f>
        <v>454947</v>
      </c>
      <c r="AB283" s="18">
        <f>IFERROR(VLOOKUP($B283,'[9]SourceData (quarterly)'!$A$2:$AZ$327,27, FALSE),0)</f>
        <v>229978</v>
      </c>
      <c r="AC283" s="18">
        <f>IFERROR(VLOOKUP($B283,'[9]SourceData (quarterly)'!$A$2:$AZ$327,28, FALSE),0)</f>
        <v>5250364</v>
      </c>
    </row>
    <row r="284" spans="2:29" x14ac:dyDescent="0.2">
      <c r="B284" s="41" t="s">
        <v>105</v>
      </c>
      <c r="C284" s="41" t="s">
        <v>106</v>
      </c>
      <c r="D284" s="18">
        <f>IFERROR(VLOOKUP($B284,'[9]SourceData (quarterly)'!$A$2:$Z$327,3, FALSE),0)</f>
        <v>5</v>
      </c>
      <c r="E284" s="18">
        <f>IFERROR(VLOOKUP($B284,'[9]SourceData (quarterly)'!$A$2:$Z$327,4, FALSE),0)</f>
        <v>3</v>
      </c>
      <c r="F284" s="18">
        <f>IFERROR(VLOOKUP($B284,'[9]SourceData (quarterly)'!$A$2:$Z$327,5, FALSE),0)</f>
        <v>8</v>
      </c>
      <c r="G284" s="18">
        <f>IFERROR(VLOOKUP($B284,'[9]SourceData (quarterly)'!$A$2:$Z$327,6, FALSE),0)</f>
        <v>1</v>
      </c>
      <c r="H284" s="18">
        <f>IFERROR(VLOOKUP($B284,'[9]SourceData (quarterly)'!$A$2:$Z$327,7, FALSE),0)</f>
        <v>10</v>
      </c>
      <c r="I284" s="18">
        <f>IFERROR(VLOOKUP($B284,'[9]SourceData (quarterly)'!$A$2:$Z$327,8, FALSE),0)</f>
        <v>5</v>
      </c>
      <c r="J284" s="18">
        <f>IFERROR(VLOOKUP($B284,'[9]SourceData (quarterly)'!$A$2:$Z$327,9, FALSE),0)</f>
        <v>14</v>
      </c>
      <c r="K284" s="18">
        <f>IFERROR(VLOOKUP($B284,'[9]SourceData (quarterly)'!$A$2:$Z$327,10, FALSE),0)</f>
        <v>5</v>
      </c>
      <c r="L284" s="18">
        <f>IFERROR(VLOOKUP($B284,'[9]SourceData (quarterly)'!$A$2:$Z$327,11, FALSE),0)</f>
        <v>22</v>
      </c>
      <c r="M284" s="18">
        <f>IFERROR(VLOOKUP($B284,'[9]SourceData (quarterly)'!$A$2:$Z$327,12, FALSE),0)</f>
        <v>20</v>
      </c>
      <c r="N284" s="18">
        <f>IFERROR(VLOOKUP($B284,'[9]SourceData (quarterly)'!$A$2:$Z$327,13, FALSE),0)</f>
        <v>26</v>
      </c>
      <c r="O284" s="18">
        <f>IFERROR(VLOOKUP($B284,'[9]SourceData (quarterly)'!$A$2:$Z$327,14, FALSE),0)</f>
        <v>25</v>
      </c>
      <c r="P284" s="18">
        <f>IFERROR(VLOOKUP($B284,'[9]SourceData (quarterly)'!$A$2:$Z$327,15, FALSE),0)</f>
        <v>144</v>
      </c>
      <c r="Q284" s="18">
        <f>IFERROR(VLOOKUP($B284,'[9]SourceData (quarterly)'!$A$2:$Z$327,16, FALSE),0)</f>
        <v>179000</v>
      </c>
      <c r="R284" s="18">
        <f>IFERROR(VLOOKUP($B284,'[9]SourceData (quarterly)'!$A$2:$Z$327,17, FALSE),0)</f>
        <v>129998</v>
      </c>
      <c r="S284" s="18">
        <f>IFERROR(VLOOKUP($B284,'[9]SourceData (quarterly)'!$A$2:$Z$327,18, FALSE),0)</f>
        <v>291484</v>
      </c>
      <c r="T284" s="18">
        <f>IFERROR(VLOOKUP($B284,'[9]SourceData (quarterly)'!$A$2:$Z$327,19, FALSE),0)</f>
        <v>26600</v>
      </c>
      <c r="U284" s="18">
        <f>IFERROR(VLOOKUP($B284,'[9]SourceData (quarterly)'!$A$2:$Z$327,20, FALSE),0)</f>
        <v>377991</v>
      </c>
      <c r="V284" s="18">
        <f>IFERROR(VLOOKUP($B284,'[9]SourceData (quarterly)'!$A$2:$Z$327,21, FALSE),0)</f>
        <v>206186</v>
      </c>
      <c r="W284" s="18">
        <f>IFERROR(VLOOKUP($B284,'[9]SourceData (quarterly)'!$A$2:$Z$327,22, FALSE),0)</f>
        <v>620377</v>
      </c>
      <c r="X284" s="18">
        <f>IFERROR(VLOOKUP($B284,'[9]SourceData (quarterly)'!$A$2:$Z$327,23, FALSE),0)</f>
        <v>148595</v>
      </c>
      <c r="Y284" s="18">
        <f>IFERROR(VLOOKUP($B284,'[9]SourceData (quarterly)'!$A$2:$Z$327,24, FALSE),0)</f>
        <v>822160</v>
      </c>
      <c r="Z284" s="18">
        <f>IFERROR(VLOOKUP($B284,'[9]SourceData (quarterly)'!$A$2:$Z$327,25, FALSE),0)</f>
        <v>735138</v>
      </c>
      <c r="AA284" s="18">
        <f>IFERROR(VLOOKUP($B284,'[9]SourceData (quarterly)'!$A$2:$Z$327,26, FALSE),0)</f>
        <v>878913</v>
      </c>
      <c r="AB284" s="18">
        <f>IFERROR(VLOOKUP($B284,'[9]SourceData (quarterly)'!$A$2:$AZ$327,27, FALSE),0)</f>
        <v>880695</v>
      </c>
      <c r="AC284" s="18">
        <f>IFERROR(VLOOKUP($B284,'[9]SourceData (quarterly)'!$A$2:$AZ$327,28, FALSE),0)</f>
        <v>5297137</v>
      </c>
    </row>
    <row r="285" spans="2:29" x14ac:dyDescent="0.2">
      <c r="B285" s="41" t="s">
        <v>107</v>
      </c>
      <c r="C285" s="41" t="s">
        <v>108</v>
      </c>
      <c r="D285" s="18">
        <f>IFERROR(VLOOKUP($B285,'[9]SourceData (quarterly)'!$A$2:$Z$327,3, FALSE),0)</f>
        <v>6</v>
      </c>
      <c r="E285" s="18">
        <f>IFERROR(VLOOKUP($B285,'[9]SourceData (quarterly)'!$A$2:$Z$327,4, FALSE),0)</f>
        <v>5</v>
      </c>
      <c r="F285" s="18">
        <f>IFERROR(VLOOKUP($B285,'[9]SourceData (quarterly)'!$A$2:$Z$327,5, FALSE),0)</f>
        <v>31</v>
      </c>
      <c r="G285" s="18">
        <f>IFERROR(VLOOKUP($B285,'[9]SourceData (quarterly)'!$A$2:$Z$327,6, FALSE),0)</f>
        <v>9</v>
      </c>
      <c r="H285" s="18">
        <f>IFERROR(VLOOKUP($B285,'[9]SourceData (quarterly)'!$A$2:$Z$327,7, FALSE),0)</f>
        <v>39</v>
      </c>
      <c r="I285" s="18">
        <f>IFERROR(VLOOKUP($B285,'[9]SourceData (quarterly)'!$A$2:$Z$327,8, FALSE),0)</f>
        <v>14</v>
      </c>
      <c r="J285" s="18">
        <f>IFERROR(VLOOKUP($B285,'[9]SourceData (quarterly)'!$A$2:$Z$327,9, FALSE),0)</f>
        <v>28</v>
      </c>
      <c r="K285" s="18">
        <f>IFERROR(VLOOKUP($B285,'[9]SourceData (quarterly)'!$A$2:$Z$327,10, FALSE),0)</f>
        <v>15</v>
      </c>
      <c r="L285" s="18">
        <f>IFERROR(VLOOKUP($B285,'[9]SourceData (quarterly)'!$A$2:$Z$327,11, FALSE),0)</f>
        <v>32</v>
      </c>
      <c r="M285" s="18">
        <f>IFERROR(VLOOKUP($B285,'[9]SourceData (quarterly)'!$A$2:$Z$327,12, FALSE),0)</f>
        <v>26</v>
      </c>
      <c r="N285" s="18">
        <f>IFERROR(VLOOKUP($B285,'[9]SourceData (quarterly)'!$A$2:$Z$327,13, FALSE),0)</f>
        <v>49</v>
      </c>
      <c r="O285" s="18">
        <f>IFERROR(VLOOKUP($B285,'[9]SourceData (quarterly)'!$A$2:$Z$327,14, FALSE),0)</f>
        <v>21</v>
      </c>
      <c r="P285" s="18">
        <f>IFERROR(VLOOKUP($B285,'[9]SourceData (quarterly)'!$A$2:$Z$327,15, FALSE),0)</f>
        <v>275</v>
      </c>
      <c r="Q285" s="18">
        <f>IFERROR(VLOOKUP($B285,'[9]SourceData (quarterly)'!$A$2:$Z$327,16, FALSE),0)</f>
        <v>201977</v>
      </c>
      <c r="R285" s="18">
        <f>IFERROR(VLOOKUP($B285,'[9]SourceData (quarterly)'!$A$2:$Z$327,17, FALSE),0)</f>
        <v>178987</v>
      </c>
      <c r="S285" s="18">
        <f>IFERROR(VLOOKUP($B285,'[9]SourceData (quarterly)'!$A$2:$Z$327,18, FALSE),0)</f>
        <v>1014060</v>
      </c>
      <c r="T285" s="18">
        <f>IFERROR(VLOOKUP($B285,'[9]SourceData (quarterly)'!$A$2:$Z$327,19, FALSE),0)</f>
        <v>302161</v>
      </c>
      <c r="U285" s="18">
        <f>IFERROR(VLOOKUP($B285,'[9]SourceData (quarterly)'!$A$2:$Z$327,20, FALSE),0)</f>
        <v>1372830</v>
      </c>
      <c r="V285" s="18">
        <f>IFERROR(VLOOKUP($B285,'[9]SourceData (quarterly)'!$A$2:$Z$327,21, FALSE),0)</f>
        <v>529364</v>
      </c>
      <c r="W285" s="18">
        <f>IFERROR(VLOOKUP($B285,'[9]SourceData (quarterly)'!$A$2:$Z$327,22, FALSE),0)</f>
        <v>1030464</v>
      </c>
      <c r="X285" s="18">
        <f>IFERROR(VLOOKUP($B285,'[9]SourceData (quarterly)'!$A$2:$Z$327,23, FALSE),0)</f>
        <v>529160</v>
      </c>
      <c r="Y285" s="18">
        <f>IFERROR(VLOOKUP($B285,'[9]SourceData (quarterly)'!$A$2:$Z$327,24, FALSE),0)</f>
        <v>1059966</v>
      </c>
      <c r="Z285" s="18">
        <f>IFERROR(VLOOKUP($B285,'[9]SourceData (quarterly)'!$A$2:$Z$327,25, FALSE),0)</f>
        <v>874563</v>
      </c>
      <c r="AA285" s="18">
        <f>IFERROR(VLOOKUP($B285,'[9]SourceData (quarterly)'!$A$2:$Z$327,26, FALSE),0)</f>
        <v>1826667</v>
      </c>
      <c r="AB285" s="18">
        <f>IFERROR(VLOOKUP($B285,'[9]SourceData (quarterly)'!$A$2:$AZ$327,27, FALSE),0)</f>
        <v>890740</v>
      </c>
      <c r="AC285" s="18">
        <f>IFERROR(VLOOKUP($B285,'[9]SourceData (quarterly)'!$A$2:$AZ$327,28, FALSE),0)</f>
        <v>9810939</v>
      </c>
    </row>
    <row r="286" spans="2:29" x14ac:dyDescent="0.2">
      <c r="B286" s="41" t="s">
        <v>189</v>
      </c>
      <c r="C286" s="41" t="s">
        <v>190</v>
      </c>
      <c r="D286" s="18">
        <f>IFERROR(VLOOKUP($B286,'[9]SourceData (quarterly)'!$A$2:$Z$327,3, FALSE),0)</f>
        <v>15</v>
      </c>
      <c r="E286" s="18">
        <f>IFERROR(VLOOKUP($B286,'[9]SourceData (quarterly)'!$A$2:$Z$327,4, FALSE),0)</f>
        <v>24</v>
      </c>
      <c r="F286" s="18">
        <f>IFERROR(VLOOKUP($B286,'[9]SourceData (quarterly)'!$A$2:$Z$327,5, FALSE),0)</f>
        <v>52</v>
      </c>
      <c r="G286" s="18">
        <f>IFERROR(VLOOKUP($B286,'[9]SourceData (quarterly)'!$A$2:$Z$327,6, FALSE),0)</f>
        <v>41</v>
      </c>
      <c r="H286" s="18">
        <f>IFERROR(VLOOKUP($B286,'[9]SourceData (quarterly)'!$A$2:$Z$327,7, FALSE),0)</f>
        <v>73</v>
      </c>
      <c r="I286" s="18">
        <f>IFERROR(VLOOKUP($B286,'[9]SourceData (quarterly)'!$A$2:$Z$327,8, FALSE),0)</f>
        <v>28</v>
      </c>
      <c r="J286" s="18">
        <f>IFERROR(VLOOKUP($B286,'[9]SourceData (quarterly)'!$A$2:$Z$327,9, FALSE),0)</f>
        <v>52</v>
      </c>
      <c r="K286" s="18">
        <f>IFERROR(VLOOKUP($B286,'[9]SourceData (quarterly)'!$A$2:$Z$327,10, FALSE),0)</f>
        <v>13</v>
      </c>
      <c r="L286" s="18">
        <f>IFERROR(VLOOKUP($B286,'[9]SourceData (quarterly)'!$A$2:$Z$327,11, FALSE),0)</f>
        <v>51</v>
      </c>
      <c r="M286" s="18">
        <f>IFERROR(VLOOKUP($B286,'[9]SourceData (quarterly)'!$A$2:$Z$327,12, FALSE),0)</f>
        <v>26</v>
      </c>
      <c r="N286" s="18">
        <f>IFERROR(VLOOKUP($B286,'[9]SourceData (quarterly)'!$A$2:$Z$327,13, FALSE),0)</f>
        <v>49</v>
      </c>
      <c r="O286" s="18">
        <f>IFERROR(VLOOKUP($B286,'[9]SourceData (quarterly)'!$A$2:$Z$327,14, FALSE),0)</f>
        <v>53</v>
      </c>
      <c r="P286" s="18">
        <f>IFERROR(VLOOKUP($B286,'[9]SourceData (quarterly)'!$A$2:$Z$327,15, FALSE),0)</f>
        <v>477</v>
      </c>
      <c r="Q286" s="18">
        <f>IFERROR(VLOOKUP($B286,'[9]SourceData (quarterly)'!$A$2:$Z$327,16, FALSE),0)</f>
        <v>407889</v>
      </c>
      <c r="R286" s="18">
        <f>IFERROR(VLOOKUP($B286,'[9]SourceData (quarterly)'!$A$2:$Z$327,17, FALSE),0)</f>
        <v>721392</v>
      </c>
      <c r="S286" s="18">
        <f>IFERROR(VLOOKUP($B286,'[9]SourceData (quarterly)'!$A$2:$Z$327,18, FALSE),0)</f>
        <v>1450968</v>
      </c>
      <c r="T286" s="18">
        <f>IFERROR(VLOOKUP($B286,'[9]SourceData (quarterly)'!$A$2:$Z$327,19, FALSE),0)</f>
        <v>1251608</v>
      </c>
      <c r="U286" s="18">
        <f>IFERROR(VLOOKUP($B286,'[9]SourceData (quarterly)'!$A$2:$Z$327,20, FALSE),0)</f>
        <v>2350291</v>
      </c>
      <c r="V286" s="18">
        <f>IFERROR(VLOOKUP($B286,'[9]SourceData (quarterly)'!$A$2:$Z$327,21, FALSE),0)</f>
        <v>927671</v>
      </c>
      <c r="W286" s="18">
        <f>IFERROR(VLOOKUP($B286,'[9]SourceData (quarterly)'!$A$2:$Z$327,22, FALSE),0)</f>
        <v>1757808</v>
      </c>
      <c r="X286" s="18">
        <f>IFERROR(VLOOKUP($B286,'[9]SourceData (quarterly)'!$A$2:$Z$327,23, FALSE),0)</f>
        <v>412844</v>
      </c>
      <c r="Y286" s="18">
        <f>IFERROR(VLOOKUP($B286,'[9]SourceData (quarterly)'!$A$2:$Z$327,24, FALSE),0)</f>
        <v>1802000</v>
      </c>
      <c r="Z286" s="18">
        <f>IFERROR(VLOOKUP($B286,'[9]SourceData (quarterly)'!$A$2:$Z$327,25, FALSE),0)</f>
        <v>885639</v>
      </c>
      <c r="AA286" s="18">
        <f>IFERROR(VLOOKUP($B286,'[9]SourceData (quarterly)'!$A$2:$Z$327,26, FALSE),0)</f>
        <v>1633813</v>
      </c>
      <c r="AB286" s="18">
        <f>IFERROR(VLOOKUP($B286,'[9]SourceData (quarterly)'!$A$2:$AZ$327,27, FALSE),0)</f>
        <v>1868176</v>
      </c>
      <c r="AC286" s="18">
        <f>IFERROR(VLOOKUP($B286,'[9]SourceData (quarterly)'!$A$2:$AZ$327,28, FALSE),0)</f>
        <v>15470099</v>
      </c>
    </row>
    <row r="287" spans="2:29" x14ac:dyDescent="0.2">
      <c r="B287" s="41" t="s">
        <v>191</v>
      </c>
      <c r="C287" s="41" t="s">
        <v>192</v>
      </c>
      <c r="D287" s="18">
        <f>IFERROR(VLOOKUP($B287,'[9]SourceData (quarterly)'!$A$2:$Z$327,3, FALSE),0)</f>
        <v>2</v>
      </c>
      <c r="E287" s="18">
        <f>IFERROR(VLOOKUP($B287,'[9]SourceData (quarterly)'!$A$2:$Z$327,4, FALSE),0)</f>
        <v>17</v>
      </c>
      <c r="F287" s="18">
        <f>IFERROR(VLOOKUP($B287,'[9]SourceData (quarterly)'!$A$2:$Z$327,5, FALSE),0)</f>
        <v>29</v>
      </c>
      <c r="G287" s="18">
        <f>IFERROR(VLOOKUP($B287,'[9]SourceData (quarterly)'!$A$2:$Z$327,6, FALSE),0)</f>
        <v>8</v>
      </c>
      <c r="H287" s="18">
        <f>IFERROR(VLOOKUP($B287,'[9]SourceData (quarterly)'!$A$2:$Z$327,7, FALSE),0)</f>
        <v>12</v>
      </c>
      <c r="I287" s="18">
        <f>IFERROR(VLOOKUP($B287,'[9]SourceData (quarterly)'!$A$2:$Z$327,8, FALSE),0)</f>
        <v>4</v>
      </c>
      <c r="J287" s="18">
        <f>IFERROR(VLOOKUP($B287,'[9]SourceData (quarterly)'!$A$2:$Z$327,9, FALSE),0)</f>
        <v>11</v>
      </c>
      <c r="K287" s="18">
        <f>IFERROR(VLOOKUP($B287,'[9]SourceData (quarterly)'!$A$2:$Z$327,10, FALSE),0)</f>
        <v>10</v>
      </c>
      <c r="L287" s="18">
        <f>IFERROR(VLOOKUP($B287,'[9]SourceData (quarterly)'!$A$2:$Z$327,11, FALSE),0)</f>
        <v>23</v>
      </c>
      <c r="M287" s="18">
        <f>IFERROR(VLOOKUP($B287,'[9]SourceData (quarterly)'!$A$2:$Z$327,12, FALSE),0)</f>
        <v>17</v>
      </c>
      <c r="N287" s="18">
        <f>IFERROR(VLOOKUP($B287,'[9]SourceData (quarterly)'!$A$2:$Z$327,13, FALSE),0)</f>
        <v>16</v>
      </c>
      <c r="O287" s="18">
        <f>IFERROR(VLOOKUP($B287,'[9]SourceData (quarterly)'!$A$2:$Z$327,14, FALSE),0)</f>
        <v>16</v>
      </c>
      <c r="P287" s="18">
        <f>IFERROR(VLOOKUP($B287,'[9]SourceData (quarterly)'!$A$2:$Z$327,15, FALSE),0)</f>
        <v>165</v>
      </c>
      <c r="Q287" s="18">
        <f>IFERROR(VLOOKUP($B287,'[9]SourceData (quarterly)'!$A$2:$Z$327,16, FALSE),0)</f>
        <v>63399</v>
      </c>
      <c r="R287" s="18">
        <f>IFERROR(VLOOKUP($B287,'[9]SourceData (quarterly)'!$A$2:$Z$327,17, FALSE),0)</f>
        <v>472161</v>
      </c>
      <c r="S287" s="18">
        <f>IFERROR(VLOOKUP($B287,'[9]SourceData (quarterly)'!$A$2:$Z$327,18, FALSE),0)</f>
        <v>837763</v>
      </c>
      <c r="T287" s="18">
        <f>IFERROR(VLOOKUP($B287,'[9]SourceData (quarterly)'!$A$2:$Z$327,19, FALSE),0)</f>
        <v>254385</v>
      </c>
      <c r="U287" s="18">
        <f>IFERROR(VLOOKUP($B287,'[9]SourceData (quarterly)'!$A$2:$Z$327,20, FALSE),0)</f>
        <v>309792</v>
      </c>
      <c r="V287" s="18">
        <f>IFERROR(VLOOKUP($B287,'[9]SourceData (quarterly)'!$A$2:$Z$327,21, FALSE),0)</f>
        <v>111797</v>
      </c>
      <c r="W287" s="18">
        <f>IFERROR(VLOOKUP($B287,'[9]SourceData (quarterly)'!$A$2:$Z$327,22, FALSE),0)</f>
        <v>403792</v>
      </c>
      <c r="X287" s="18">
        <f>IFERROR(VLOOKUP($B287,'[9]SourceData (quarterly)'!$A$2:$Z$327,23, FALSE),0)</f>
        <v>304383</v>
      </c>
      <c r="Y287" s="18">
        <f>IFERROR(VLOOKUP($B287,'[9]SourceData (quarterly)'!$A$2:$Z$327,24, FALSE),0)</f>
        <v>693441</v>
      </c>
      <c r="Z287" s="18">
        <f>IFERROR(VLOOKUP($B287,'[9]SourceData (quarterly)'!$A$2:$Z$327,25, FALSE),0)</f>
        <v>495269</v>
      </c>
      <c r="AA287" s="18">
        <f>IFERROR(VLOOKUP($B287,'[9]SourceData (quarterly)'!$A$2:$Z$327,26, FALSE),0)</f>
        <v>569277</v>
      </c>
      <c r="AB287" s="18">
        <f>IFERROR(VLOOKUP($B287,'[9]SourceData (quarterly)'!$A$2:$AZ$327,27, FALSE),0)</f>
        <v>445790</v>
      </c>
      <c r="AC287" s="18">
        <f>IFERROR(VLOOKUP($B287,'[9]SourceData (quarterly)'!$A$2:$AZ$327,28, FALSE),0)</f>
        <v>4961249</v>
      </c>
    </row>
    <row r="288" spans="2:29" x14ac:dyDescent="0.2">
      <c r="B288" s="41" t="s">
        <v>193</v>
      </c>
      <c r="C288" s="41" t="s">
        <v>194</v>
      </c>
      <c r="D288" s="18">
        <f>IFERROR(VLOOKUP($B288,'[9]SourceData (quarterly)'!$A$2:$Z$327,3, FALSE),0)</f>
        <v>0</v>
      </c>
      <c r="E288" s="18">
        <f>IFERROR(VLOOKUP($B288,'[9]SourceData (quarterly)'!$A$2:$Z$327,4, FALSE),0)</f>
        <v>2</v>
      </c>
      <c r="F288" s="18">
        <f>IFERROR(VLOOKUP($B288,'[9]SourceData (quarterly)'!$A$2:$Z$327,5, FALSE),0)</f>
        <v>4</v>
      </c>
      <c r="G288" s="18">
        <f>IFERROR(VLOOKUP($B288,'[9]SourceData (quarterly)'!$A$2:$Z$327,6, FALSE),0)</f>
        <v>1</v>
      </c>
      <c r="H288" s="18">
        <f>IFERROR(VLOOKUP($B288,'[9]SourceData (quarterly)'!$A$2:$Z$327,7, FALSE),0)</f>
        <v>0</v>
      </c>
      <c r="I288" s="18">
        <f>IFERROR(VLOOKUP($B288,'[9]SourceData (quarterly)'!$A$2:$Z$327,8, FALSE),0)</f>
        <v>0</v>
      </c>
      <c r="J288" s="18">
        <f>IFERROR(VLOOKUP($B288,'[9]SourceData (quarterly)'!$A$2:$Z$327,9, FALSE),0)</f>
        <v>0</v>
      </c>
      <c r="K288" s="18">
        <f>IFERROR(VLOOKUP($B288,'[9]SourceData (quarterly)'!$A$2:$Z$327,10, FALSE),0)</f>
        <v>1</v>
      </c>
      <c r="L288" s="18">
        <f>IFERROR(VLOOKUP($B288,'[9]SourceData (quarterly)'!$A$2:$Z$327,11, FALSE),0)</f>
        <v>2</v>
      </c>
      <c r="M288" s="18">
        <f>IFERROR(VLOOKUP($B288,'[9]SourceData (quarterly)'!$A$2:$Z$327,12, FALSE),0)</f>
        <v>1</v>
      </c>
      <c r="N288" s="18">
        <f>IFERROR(VLOOKUP($B288,'[9]SourceData (quarterly)'!$A$2:$Z$327,13, FALSE),0)</f>
        <v>6</v>
      </c>
      <c r="O288" s="18">
        <f>IFERROR(VLOOKUP($B288,'[9]SourceData (quarterly)'!$A$2:$Z$327,14, FALSE),0)</f>
        <v>4</v>
      </c>
      <c r="P288" s="18">
        <f>IFERROR(VLOOKUP($B288,'[9]SourceData (quarterly)'!$A$2:$Z$327,15, FALSE),0)</f>
        <v>21</v>
      </c>
      <c r="Q288" s="18">
        <f>IFERROR(VLOOKUP($B288,'[9]SourceData (quarterly)'!$A$2:$Z$327,16, FALSE),0)</f>
        <v>0</v>
      </c>
      <c r="R288" s="18">
        <f>IFERROR(VLOOKUP($B288,'[9]SourceData (quarterly)'!$A$2:$Z$327,17, FALSE),0)</f>
        <v>83989</v>
      </c>
      <c r="S288" s="18">
        <f>IFERROR(VLOOKUP($B288,'[9]SourceData (quarterly)'!$A$2:$Z$327,18, FALSE),0)</f>
        <v>170098</v>
      </c>
      <c r="T288" s="18">
        <f>IFERROR(VLOOKUP($B288,'[9]SourceData (quarterly)'!$A$2:$Z$327,19, FALSE),0)</f>
        <v>45990</v>
      </c>
      <c r="U288" s="18">
        <f>IFERROR(VLOOKUP($B288,'[9]SourceData (quarterly)'!$A$2:$Z$327,20, FALSE),0)</f>
        <v>0</v>
      </c>
      <c r="V288" s="18">
        <f>IFERROR(VLOOKUP($B288,'[9]SourceData (quarterly)'!$A$2:$Z$327,21, FALSE),0)</f>
        <v>0</v>
      </c>
      <c r="W288" s="18">
        <f>IFERROR(VLOOKUP($B288,'[9]SourceData (quarterly)'!$A$2:$Z$327,22, FALSE),0)</f>
        <v>0</v>
      </c>
      <c r="X288" s="18">
        <f>IFERROR(VLOOKUP($B288,'[9]SourceData (quarterly)'!$A$2:$Z$327,23, FALSE),0)</f>
        <v>35000</v>
      </c>
      <c r="Y288" s="18">
        <f>IFERROR(VLOOKUP($B288,'[9]SourceData (quarterly)'!$A$2:$Z$327,24, FALSE),0)</f>
        <v>46200</v>
      </c>
      <c r="Z288" s="18">
        <f>IFERROR(VLOOKUP($B288,'[9]SourceData (quarterly)'!$A$2:$Z$327,25, FALSE),0)</f>
        <v>33400</v>
      </c>
      <c r="AA288" s="18">
        <f>IFERROR(VLOOKUP($B288,'[9]SourceData (quarterly)'!$A$2:$Z$327,26, FALSE),0)</f>
        <v>258496</v>
      </c>
      <c r="AB288" s="18">
        <f>IFERROR(VLOOKUP($B288,'[9]SourceData (quarterly)'!$A$2:$AZ$327,27, FALSE),0)</f>
        <v>166237</v>
      </c>
      <c r="AC288" s="18">
        <f>IFERROR(VLOOKUP($B288,'[9]SourceData (quarterly)'!$A$2:$AZ$327,28, FALSE),0)</f>
        <v>839410</v>
      </c>
    </row>
    <row r="289" spans="2:29" x14ac:dyDescent="0.2">
      <c r="B289" s="41" t="s">
        <v>195</v>
      </c>
      <c r="C289" s="41" t="s">
        <v>196</v>
      </c>
      <c r="D289" s="18">
        <f>IFERROR(VLOOKUP($B289,'[9]SourceData (quarterly)'!$A$2:$Z$327,3, FALSE),0)</f>
        <v>6</v>
      </c>
      <c r="E289" s="18">
        <f>IFERROR(VLOOKUP($B289,'[9]SourceData (quarterly)'!$A$2:$Z$327,4, FALSE),0)</f>
        <v>6</v>
      </c>
      <c r="F289" s="18">
        <f>IFERROR(VLOOKUP($B289,'[9]SourceData (quarterly)'!$A$2:$Z$327,5, FALSE),0)</f>
        <v>22</v>
      </c>
      <c r="G289" s="18">
        <f>IFERROR(VLOOKUP($B289,'[9]SourceData (quarterly)'!$A$2:$Z$327,6, FALSE),0)</f>
        <v>21</v>
      </c>
      <c r="H289" s="18">
        <f>IFERROR(VLOOKUP($B289,'[9]SourceData (quarterly)'!$A$2:$Z$327,7, FALSE),0)</f>
        <v>25</v>
      </c>
      <c r="I289" s="18">
        <f>IFERROR(VLOOKUP($B289,'[9]SourceData (quarterly)'!$A$2:$Z$327,8, FALSE),0)</f>
        <v>16</v>
      </c>
      <c r="J289" s="18">
        <f>IFERROR(VLOOKUP($B289,'[9]SourceData (quarterly)'!$A$2:$Z$327,9, FALSE),0)</f>
        <v>18</v>
      </c>
      <c r="K289" s="18">
        <f>IFERROR(VLOOKUP($B289,'[9]SourceData (quarterly)'!$A$2:$Z$327,10, FALSE),0)</f>
        <v>10</v>
      </c>
      <c r="L289" s="18">
        <f>IFERROR(VLOOKUP($B289,'[9]SourceData (quarterly)'!$A$2:$Z$327,11, FALSE),0)</f>
        <v>17</v>
      </c>
      <c r="M289" s="18">
        <f>IFERROR(VLOOKUP($B289,'[9]SourceData (quarterly)'!$A$2:$Z$327,12, FALSE),0)</f>
        <v>16</v>
      </c>
      <c r="N289" s="18">
        <f>IFERROR(VLOOKUP($B289,'[9]SourceData (quarterly)'!$A$2:$Z$327,13, FALSE),0)</f>
        <v>10</v>
      </c>
      <c r="O289" s="18">
        <f>IFERROR(VLOOKUP($B289,'[9]SourceData (quarterly)'!$A$2:$Z$327,14, FALSE),0)</f>
        <v>5</v>
      </c>
      <c r="P289" s="18">
        <f>IFERROR(VLOOKUP($B289,'[9]SourceData (quarterly)'!$A$2:$Z$327,15, FALSE),0)</f>
        <v>172</v>
      </c>
      <c r="Q289" s="18">
        <f>IFERROR(VLOOKUP($B289,'[9]SourceData (quarterly)'!$A$2:$Z$327,16, FALSE),0)</f>
        <v>213585</v>
      </c>
      <c r="R289" s="18">
        <f>IFERROR(VLOOKUP($B289,'[9]SourceData (quarterly)'!$A$2:$Z$327,17, FALSE),0)</f>
        <v>186986</v>
      </c>
      <c r="S289" s="18">
        <f>IFERROR(VLOOKUP($B289,'[9]SourceData (quarterly)'!$A$2:$Z$327,18, FALSE),0)</f>
        <v>851255</v>
      </c>
      <c r="T289" s="18">
        <f>IFERROR(VLOOKUP($B289,'[9]SourceData (quarterly)'!$A$2:$Z$327,19, FALSE),0)</f>
        <v>854989</v>
      </c>
      <c r="U289" s="18">
        <f>IFERROR(VLOOKUP($B289,'[9]SourceData (quarterly)'!$A$2:$Z$327,20, FALSE),0)</f>
        <v>1019881</v>
      </c>
      <c r="V289" s="18">
        <f>IFERROR(VLOOKUP($B289,'[9]SourceData (quarterly)'!$A$2:$Z$327,21, FALSE),0)</f>
        <v>739521</v>
      </c>
      <c r="W289" s="18">
        <f>IFERROR(VLOOKUP($B289,'[9]SourceData (quarterly)'!$A$2:$Z$327,22, FALSE),0)</f>
        <v>790435</v>
      </c>
      <c r="X289" s="18">
        <f>IFERROR(VLOOKUP($B289,'[9]SourceData (quarterly)'!$A$2:$Z$327,23, FALSE),0)</f>
        <v>457785</v>
      </c>
      <c r="Y289" s="18">
        <f>IFERROR(VLOOKUP($B289,'[9]SourceData (quarterly)'!$A$2:$Z$327,24, FALSE),0)</f>
        <v>779871</v>
      </c>
      <c r="Z289" s="18">
        <f>IFERROR(VLOOKUP($B289,'[9]SourceData (quarterly)'!$A$2:$Z$327,25, FALSE),0)</f>
        <v>710749</v>
      </c>
      <c r="AA289" s="18">
        <f>IFERROR(VLOOKUP($B289,'[9]SourceData (quarterly)'!$A$2:$Z$327,26, FALSE),0)</f>
        <v>421991</v>
      </c>
      <c r="AB289" s="18">
        <f>IFERROR(VLOOKUP($B289,'[9]SourceData (quarterly)'!$A$2:$AZ$327,27, FALSE),0)</f>
        <v>204995</v>
      </c>
      <c r="AC289" s="18">
        <f>IFERROR(VLOOKUP($B289,'[9]SourceData (quarterly)'!$A$2:$AZ$327,28, FALSE),0)</f>
        <v>7232043</v>
      </c>
    </row>
    <row r="290" spans="2:29" x14ac:dyDescent="0.2">
      <c r="B290" s="41" t="s">
        <v>197</v>
      </c>
      <c r="C290" s="41" t="s">
        <v>198</v>
      </c>
      <c r="D290" s="18">
        <f>IFERROR(VLOOKUP($B290,'[9]SourceData (quarterly)'!$A$2:$Z$327,3, FALSE),0)</f>
        <v>5</v>
      </c>
      <c r="E290" s="18">
        <f>IFERROR(VLOOKUP($B290,'[9]SourceData (quarterly)'!$A$2:$Z$327,4, FALSE),0)</f>
        <v>11</v>
      </c>
      <c r="F290" s="18">
        <f>IFERROR(VLOOKUP($B290,'[9]SourceData (quarterly)'!$A$2:$Z$327,5, FALSE),0)</f>
        <v>22</v>
      </c>
      <c r="G290" s="18">
        <f>IFERROR(VLOOKUP($B290,'[9]SourceData (quarterly)'!$A$2:$Z$327,6, FALSE),0)</f>
        <v>21</v>
      </c>
      <c r="H290" s="18">
        <f>IFERROR(VLOOKUP($B290,'[9]SourceData (quarterly)'!$A$2:$Z$327,7, FALSE),0)</f>
        <v>25</v>
      </c>
      <c r="I290" s="18">
        <f>IFERROR(VLOOKUP($B290,'[9]SourceData (quarterly)'!$A$2:$Z$327,8, FALSE),0)</f>
        <v>19</v>
      </c>
      <c r="J290" s="18">
        <f>IFERROR(VLOOKUP($B290,'[9]SourceData (quarterly)'!$A$2:$Z$327,9, FALSE),0)</f>
        <v>24</v>
      </c>
      <c r="K290" s="18">
        <f>IFERROR(VLOOKUP($B290,'[9]SourceData (quarterly)'!$A$2:$Z$327,10, FALSE),0)</f>
        <v>13</v>
      </c>
      <c r="L290" s="18">
        <f>IFERROR(VLOOKUP($B290,'[9]SourceData (quarterly)'!$A$2:$Z$327,11, FALSE),0)</f>
        <v>27</v>
      </c>
      <c r="M290" s="18">
        <f>IFERROR(VLOOKUP($B290,'[9]SourceData (quarterly)'!$A$2:$Z$327,12, FALSE),0)</f>
        <v>17</v>
      </c>
      <c r="N290" s="18">
        <f>IFERROR(VLOOKUP($B290,'[9]SourceData (quarterly)'!$A$2:$Z$327,13, FALSE),0)</f>
        <v>26</v>
      </c>
      <c r="O290" s="18">
        <f>IFERROR(VLOOKUP($B290,'[9]SourceData (quarterly)'!$A$2:$Z$327,14, FALSE),0)</f>
        <v>15</v>
      </c>
      <c r="P290" s="18">
        <f>IFERROR(VLOOKUP($B290,'[9]SourceData (quarterly)'!$A$2:$Z$327,15, FALSE),0)</f>
        <v>225</v>
      </c>
      <c r="Q290" s="18">
        <f>IFERROR(VLOOKUP($B290,'[9]SourceData (quarterly)'!$A$2:$Z$327,16, FALSE),0)</f>
        <v>160178</v>
      </c>
      <c r="R290" s="18">
        <f>IFERROR(VLOOKUP($B290,'[9]SourceData (quarterly)'!$A$2:$Z$327,17, FALSE),0)</f>
        <v>362504</v>
      </c>
      <c r="S290" s="18">
        <f>IFERROR(VLOOKUP($B290,'[9]SourceData (quarterly)'!$A$2:$Z$327,18, FALSE),0)</f>
        <v>683938</v>
      </c>
      <c r="T290" s="18">
        <f>IFERROR(VLOOKUP($B290,'[9]SourceData (quarterly)'!$A$2:$Z$327,19, FALSE),0)</f>
        <v>614664</v>
      </c>
      <c r="U290" s="18">
        <f>IFERROR(VLOOKUP($B290,'[9]SourceData (quarterly)'!$A$2:$Z$327,20, FALSE),0)</f>
        <v>824467</v>
      </c>
      <c r="V290" s="18">
        <f>IFERROR(VLOOKUP($B290,'[9]SourceData (quarterly)'!$A$2:$Z$327,21, FALSE),0)</f>
        <v>750442</v>
      </c>
      <c r="W290" s="18">
        <f>IFERROR(VLOOKUP($B290,'[9]SourceData (quarterly)'!$A$2:$Z$327,22, FALSE),0)</f>
        <v>831680</v>
      </c>
      <c r="X290" s="18">
        <f>IFERROR(VLOOKUP($B290,'[9]SourceData (quarterly)'!$A$2:$Z$327,23, FALSE),0)</f>
        <v>429989</v>
      </c>
      <c r="Y290" s="18">
        <f>IFERROR(VLOOKUP($B290,'[9]SourceData (quarterly)'!$A$2:$Z$327,24, FALSE),0)</f>
        <v>913376</v>
      </c>
      <c r="Z290" s="18">
        <f>IFERROR(VLOOKUP($B290,'[9]SourceData (quarterly)'!$A$2:$Z$327,25, FALSE),0)</f>
        <v>615076</v>
      </c>
      <c r="AA290" s="18">
        <f>IFERROR(VLOOKUP($B290,'[9]SourceData (quarterly)'!$A$2:$Z$327,26, FALSE),0)</f>
        <v>984079</v>
      </c>
      <c r="AB290" s="18">
        <f>IFERROR(VLOOKUP($B290,'[9]SourceData (quarterly)'!$A$2:$AZ$327,27, FALSE),0)</f>
        <v>593789</v>
      </c>
      <c r="AC290" s="18">
        <f>IFERROR(VLOOKUP($B290,'[9]SourceData (quarterly)'!$A$2:$AZ$327,28, FALSE),0)</f>
        <v>7764182</v>
      </c>
    </row>
    <row r="291" spans="2:29" x14ac:dyDescent="0.2">
      <c r="B291" s="41" t="s">
        <v>199</v>
      </c>
      <c r="C291" s="41" t="s">
        <v>200</v>
      </c>
      <c r="D291" s="18">
        <f>IFERROR(VLOOKUP($B291,'[9]SourceData (quarterly)'!$A$2:$Z$327,3, FALSE),0)</f>
        <v>3</v>
      </c>
      <c r="E291" s="18">
        <f>IFERROR(VLOOKUP($B291,'[9]SourceData (quarterly)'!$A$2:$Z$327,4, FALSE),0)</f>
        <v>4</v>
      </c>
      <c r="F291" s="18">
        <f>IFERROR(VLOOKUP($B291,'[9]SourceData (quarterly)'!$A$2:$Z$327,5, FALSE),0)</f>
        <v>32</v>
      </c>
      <c r="G291" s="18">
        <f>IFERROR(VLOOKUP($B291,'[9]SourceData (quarterly)'!$A$2:$Z$327,6, FALSE),0)</f>
        <v>11</v>
      </c>
      <c r="H291" s="18">
        <f>IFERROR(VLOOKUP($B291,'[9]SourceData (quarterly)'!$A$2:$Z$327,7, FALSE),0)</f>
        <v>27</v>
      </c>
      <c r="I291" s="18">
        <f>IFERROR(VLOOKUP($B291,'[9]SourceData (quarterly)'!$A$2:$Z$327,8, FALSE),0)</f>
        <v>10</v>
      </c>
      <c r="J291" s="18">
        <f>IFERROR(VLOOKUP($B291,'[9]SourceData (quarterly)'!$A$2:$Z$327,9, FALSE),0)</f>
        <v>27</v>
      </c>
      <c r="K291" s="18">
        <f>IFERROR(VLOOKUP($B291,'[9]SourceData (quarterly)'!$A$2:$Z$327,10, FALSE),0)</f>
        <v>11</v>
      </c>
      <c r="L291" s="18">
        <f>IFERROR(VLOOKUP($B291,'[9]SourceData (quarterly)'!$A$2:$Z$327,11, FALSE),0)</f>
        <v>26</v>
      </c>
      <c r="M291" s="18">
        <f>IFERROR(VLOOKUP($B291,'[9]SourceData (quarterly)'!$A$2:$Z$327,12, FALSE),0)</f>
        <v>16</v>
      </c>
      <c r="N291" s="18">
        <f>IFERROR(VLOOKUP($B291,'[9]SourceData (quarterly)'!$A$2:$Z$327,13, FALSE),0)</f>
        <v>41</v>
      </c>
      <c r="O291" s="18">
        <f>IFERROR(VLOOKUP($B291,'[9]SourceData (quarterly)'!$A$2:$Z$327,14, FALSE),0)</f>
        <v>18</v>
      </c>
      <c r="P291" s="18">
        <f>IFERROR(VLOOKUP($B291,'[9]SourceData (quarterly)'!$A$2:$Z$327,15, FALSE),0)</f>
        <v>226</v>
      </c>
      <c r="Q291" s="18">
        <f>IFERROR(VLOOKUP($B291,'[9]SourceData (quarterly)'!$A$2:$Z$327,16, FALSE),0)</f>
        <v>82698</v>
      </c>
      <c r="R291" s="18">
        <f>IFERROR(VLOOKUP($B291,'[9]SourceData (quarterly)'!$A$2:$Z$327,17, FALSE),0)</f>
        <v>116399</v>
      </c>
      <c r="S291" s="18">
        <f>IFERROR(VLOOKUP($B291,'[9]SourceData (quarterly)'!$A$2:$Z$327,18, FALSE),0)</f>
        <v>1034799</v>
      </c>
      <c r="T291" s="18">
        <f>IFERROR(VLOOKUP($B291,'[9]SourceData (quarterly)'!$A$2:$Z$327,19, FALSE),0)</f>
        <v>407078</v>
      </c>
      <c r="U291" s="18">
        <f>IFERROR(VLOOKUP($B291,'[9]SourceData (quarterly)'!$A$2:$Z$327,20, FALSE),0)</f>
        <v>853925</v>
      </c>
      <c r="V291" s="18">
        <f>IFERROR(VLOOKUP($B291,'[9]SourceData (quarterly)'!$A$2:$Z$327,21, FALSE),0)</f>
        <v>278094</v>
      </c>
      <c r="W291" s="18">
        <f>IFERROR(VLOOKUP($B291,'[9]SourceData (quarterly)'!$A$2:$Z$327,22, FALSE),0)</f>
        <v>867243</v>
      </c>
      <c r="X291" s="18">
        <f>IFERROR(VLOOKUP($B291,'[9]SourceData (quarterly)'!$A$2:$Z$327,23, FALSE),0)</f>
        <v>356982</v>
      </c>
      <c r="Y291" s="18">
        <f>IFERROR(VLOOKUP($B291,'[9]SourceData (quarterly)'!$A$2:$Z$327,24, FALSE),0)</f>
        <v>986120</v>
      </c>
      <c r="Z291" s="18">
        <f>IFERROR(VLOOKUP($B291,'[9]SourceData (quarterly)'!$A$2:$Z$327,25, FALSE),0)</f>
        <v>576169</v>
      </c>
      <c r="AA291" s="18">
        <f>IFERROR(VLOOKUP($B291,'[9]SourceData (quarterly)'!$A$2:$Z$327,26, FALSE),0)</f>
        <v>1483305</v>
      </c>
      <c r="AB291" s="18">
        <f>IFERROR(VLOOKUP($B291,'[9]SourceData (quarterly)'!$A$2:$AZ$327,27, FALSE),0)</f>
        <v>627586</v>
      </c>
      <c r="AC291" s="18">
        <f>IFERROR(VLOOKUP($B291,'[9]SourceData (quarterly)'!$A$2:$AZ$327,28, FALSE),0)</f>
        <v>7670398</v>
      </c>
    </row>
    <row r="292" spans="2:29" x14ac:dyDescent="0.2">
      <c r="B292" s="41" t="s">
        <v>201</v>
      </c>
      <c r="C292" s="41" t="s">
        <v>202</v>
      </c>
      <c r="D292" s="18">
        <f>IFERROR(VLOOKUP($B292,'[9]SourceData (quarterly)'!$A$2:$Z$327,3, FALSE),0)</f>
        <v>2</v>
      </c>
      <c r="E292" s="18">
        <f>IFERROR(VLOOKUP($B292,'[9]SourceData (quarterly)'!$A$2:$Z$327,4, FALSE),0)</f>
        <v>7</v>
      </c>
      <c r="F292" s="18">
        <f>IFERROR(VLOOKUP($B292,'[9]SourceData (quarterly)'!$A$2:$Z$327,5, FALSE),0)</f>
        <v>25</v>
      </c>
      <c r="G292" s="18">
        <f>IFERROR(VLOOKUP($B292,'[9]SourceData (quarterly)'!$A$2:$Z$327,6, FALSE),0)</f>
        <v>10</v>
      </c>
      <c r="H292" s="18">
        <f>IFERROR(VLOOKUP($B292,'[9]SourceData (quarterly)'!$A$2:$Z$327,7, FALSE),0)</f>
        <v>14</v>
      </c>
      <c r="I292" s="18">
        <f>IFERROR(VLOOKUP($B292,'[9]SourceData (quarterly)'!$A$2:$Z$327,8, FALSE),0)</f>
        <v>7</v>
      </c>
      <c r="J292" s="18">
        <f>IFERROR(VLOOKUP($B292,'[9]SourceData (quarterly)'!$A$2:$Z$327,9, FALSE),0)</f>
        <v>5</v>
      </c>
      <c r="K292" s="18">
        <f>IFERROR(VLOOKUP($B292,'[9]SourceData (quarterly)'!$A$2:$Z$327,10, FALSE),0)</f>
        <v>5</v>
      </c>
      <c r="L292" s="18">
        <f>IFERROR(VLOOKUP($B292,'[9]SourceData (quarterly)'!$A$2:$Z$327,11, FALSE),0)</f>
        <v>13</v>
      </c>
      <c r="M292" s="18">
        <f>IFERROR(VLOOKUP($B292,'[9]SourceData (quarterly)'!$A$2:$Z$327,12, FALSE),0)</f>
        <v>9</v>
      </c>
      <c r="N292" s="18">
        <f>IFERROR(VLOOKUP($B292,'[9]SourceData (quarterly)'!$A$2:$Z$327,13, FALSE),0)</f>
        <v>33</v>
      </c>
      <c r="O292" s="18">
        <f>IFERROR(VLOOKUP($B292,'[9]SourceData (quarterly)'!$A$2:$Z$327,14, FALSE),0)</f>
        <v>10</v>
      </c>
      <c r="P292" s="18">
        <f>IFERROR(VLOOKUP($B292,'[9]SourceData (quarterly)'!$A$2:$Z$327,15, FALSE),0)</f>
        <v>140</v>
      </c>
      <c r="Q292" s="18">
        <f>IFERROR(VLOOKUP($B292,'[9]SourceData (quarterly)'!$A$2:$Z$327,16, FALSE),0)</f>
        <v>99490</v>
      </c>
      <c r="R292" s="18">
        <f>IFERROR(VLOOKUP($B292,'[9]SourceData (quarterly)'!$A$2:$Z$327,17, FALSE),0)</f>
        <v>297397</v>
      </c>
      <c r="S292" s="18">
        <f>IFERROR(VLOOKUP($B292,'[9]SourceData (quarterly)'!$A$2:$Z$327,18, FALSE),0)</f>
        <v>993425</v>
      </c>
      <c r="T292" s="18">
        <f>IFERROR(VLOOKUP($B292,'[9]SourceData (quarterly)'!$A$2:$Z$327,19, FALSE),0)</f>
        <v>398135</v>
      </c>
      <c r="U292" s="18">
        <f>IFERROR(VLOOKUP($B292,'[9]SourceData (quarterly)'!$A$2:$Z$327,20, FALSE),0)</f>
        <v>675929</v>
      </c>
      <c r="V292" s="18">
        <f>IFERROR(VLOOKUP($B292,'[9]SourceData (quarterly)'!$A$2:$Z$327,21, FALSE),0)</f>
        <v>323179</v>
      </c>
      <c r="W292" s="18">
        <f>IFERROR(VLOOKUP($B292,'[9]SourceData (quarterly)'!$A$2:$Z$327,22, FALSE),0)</f>
        <v>238960</v>
      </c>
      <c r="X292" s="18">
        <f>IFERROR(VLOOKUP($B292,'[9]SourceData (quarterly)'!$A$2:$Z$327,23, FALSE),0)</f>
        <v>236778</v>
      </c>
      <c r="Y292" s="18">
        <f>IFERROR(VLOOKUP($B292,'[9]SourceData (quarterly)'!$A$2:$Z$327,24, FALSE),0)</f>
        <v>671988</v>
      </c>
      <c r="Z292" s="18">
        <f>IFERROR(VLOOKUP($B292,'[9]SourceData (quarterly)'!$A$2:$Z$327,25, FALSE),0)</f>
        <v>563993</v>
      </c>
      <c r="AA292" s="18">
        <f>IFERROR(VLOOKUP($B292,'[9]SourceData (quarterly)'!$A$2:$Z$327,26, FALSE),0)</f>
        <v>1790766</v>
      </c>
      <c r="AB292" s="18">
        <f>IFERROR(VLOOKUP($B292,'[9]SourceData (quarterly)'!$A$2:$AZ$327,27, FALSE),0)</f>
        <v>588591</v>
      </c>
      <c r="AC292" s="18">
        <f>IFERROR(VLOOKUP($B292,'[9]SourceData (quarterly)'!$A$2:$AZ$327,28, FALSE),0)</f>
        <v>6878631</v>
      </c>
    </row>
    <row r="293" spans="2:29" x14ac:dyDescent="0.2">
      <c r="B293" s="41" t="s">
        <v>489</v>
      </c>
      <c r="C293" s="41" t="s">
        <v>490</v>
      </c>
      <c r="D293" s="18">
        <f>IFERROR(VLOOKUP($B293,'[9]SourceData (quarterly)'!$A$2:$Z$327,3, FALSE),0)</f>
        <v>2</v>
      </c>
      <c r="E293" s="18">
        <f>IFERROR(VLOOKUP($B293,'[9]SourceData (quarterly)'!$A$2:$Z$327,4, FALSE),0)</f>
        <v>14</v>
      </c>
      <c r="F293" s="18">
        <f>IFERROR(VLOOKUP($B293,'[9]SourceData (quarterly)'!$A$2:$Z$327,5, FALSE),0)</f>
        <v>34</v>
      </c>
      <c r="G293" s="18">
        <f>IFERROR(VLOOKUP($B293,'[9]SourceData (quarterly)'!$A$2:$Z$327,6, FALSE),0)</f>
        <v>24</v>
      </c>
      <c r="H293" s="18">
        <f>IFERROR(VLOOKUP($B293,'[9]SourceData (quarterly)'!$A$2:$Z$327,7, FALSE),0)</f>
        <v>46</v>
      </c>
      <c r="I293" s="18">
        <f>IFERROR(VLOOKUP($B293,'[9]SourceData (quarterly)'!$A$2:$Z$327,8, FALSE),0)</f>
        <v>39</v>
      </c>
      <c r="J293" s="18">
        <f>IFERROR(VLOOKUP($B293,'[9]SourceData (quarterly)'!$A$2:$Z$327,9, FALSE),0)</f>
        <v>61</v>
      </c>
      <c r="K293" s="18">
        <f>IFERROR(VLOOKUP($B293,'[9]SourceData (quarterly)'!$A$2:$Z$327,10, FALSE),0)</f>
        <v>33</v>
      </c>
      <c r="L293" s="18">
        <f>IFERROR(VLOOKUP($B293,'[9]SourceData (quarterly)'!$A$2:$Z$327,11, FALSE),0)</f>
        <v>45</v>
      </c>
      <c r="M293" s="18">
        <f>IFERROR(VLOOKUP($B293,'[9]SourceData (quarterly)'!$A$2:$Z$327,12, FALSE),0)</f>
        <v>30</v>
      </c>
      <c r="N293" s="18">
        <f>IFERROR(VLOOKUP($B293,'[9]SourceData (quarterly)'!$A$2:$Z$327,13, FALSE),0)</f>
        <v>81</v>
      </c>
      <c r="O293" s="18">
        <f>IFERROR(VLOOKUP($B293,'[9]SourceData (quarterly)'!$A$2:$Z$327,14, FALSE),0)</f>
        <v>47</v>
      </c>
      <c r="P293" s="18">
        <f>IFERROR(VLOOKUP($B293,'[9]SourceData (quarterly)'!$A$2:$Z$327,15, FALSE),0)</f>
        <v>456</v>
      </c>
      <c r="Q293" s="18">
        <f>IFERROR(VLOOKUP($B293,'[9]SourceData (quarterly)'!$A$2:$Z$327,16, FALSE),0)</f>
        <v>129040</v>
      </c>
      <c r="R293" s="18">
        <f>IFERROR(VLOOKUP($B293,'[9]SourceData (quarterly)'!$A$2:$Z$327,17, FALSE),0)</f>
        <v>775264</v>
      </c>
      <c r="S293" s="18">
        <f>IFERROR(VLOOKUP($B293,'[9]SourceData (quarterly)'!$A$2:$Z$327,18, FALSE),0)</f>
        <v>1867584</v>
      </c>
      <c r="T293" s="18">
        <f>IFERROR(VLOOKUP($B293,'[9]SourceData (quarterly)'!$A$2:$Z$327,19, FALSE),0)</f>
        <v>1314695</v>
      </c>
      <c r="U293" s="18">
        <f>IFERROR(VLOOKUP($B293,'[9]SourceData (quarterly)'!$A$2:$Z$327,20, FALSE),0)</f>
        <v>2917293</v>
      </c>
      <c r="V293" s="18">
        <f>IFERROR(VLOOKUP($B293,'[9]SourceData (quarterly)'!$A$2:$Z$327,21, FALSE),0)</f>
        <v>2244579</v>
      </c>
      <c r="W293" s="18">
        <f>IFERROR(VLOOKUP($B293,'[9]SourceData (quarterly)'!$A$2:$Z$327,22, FALSE),0)</f>
        <v>3741676</v>
      </c>
      <c r="X293" s="18">
        <f>IFERROR(VLOOKUP($B293,'[9]SourceData (quarterly)'!$A$2:$Z$327,23, FALSE),0)</f>
        <v>1940833</v>
      </c>
      <c r="Y293" s="18">
        <f>IFERROR(VLOOKUP($B293,'[9]SourceData (quarterly)'!$A$2:$Z$327,24, FALSE),0)</f>
        <v>3187440</v>
      </c>
      <c r="Z293" s="18">
        <f>IFERROR(VLOOKUP($B293,'[9]SourceData (quarterly)'!$A$2:$Z$327,25, FALSE),0)</f>
        <v>2114189</v>
      </c>
      <c r="AA293" s="18">
        <f>IFERROR(VLOOKUP($B293,'[9]SourceData (quarterly)'!$A$2:$Z$327,26, FALSE),0)</f>
        <v>5178287</v>
      </c>
      <c r="AB293" s="18">
        <f>IFERROR(VLOOKUP($B293,'[9]SourceData (quarterly)'!$A$2:$AZ$327,27, FALSE),0)</f>
        <v>3308680</v>
      </c>
      <c r="AC293" s="18">
        <f>IFERROR(VLOOKUP($B293,'[9]SourceData (quarterly)'!$A$2:$AZ$327,28, FALSE),0)</f>
        <v>28719560</v>
      </c>
    </row>
    <row r="294" spans="2:29" x14ac:dyDescent="0.2">
      <c r="B294" s="41" t="s">
        <v>491</v>
      </c>
      <c r="C294" s="41" t="s">
        <v>492</v>
      </c>
      <c r="D294" s="18">
        <f>IFERROR(VLOOKUP($B294,'[9]SourceData (quarterly)'!$A$2:$Z$327,3, FALSE),0)</f>
        <v>0</v>
      </c>
      <c r="E294" s="18">
        <f>IFERROR(VLOOKUP($B294,'[9]SourceData (quarterly)'!$A$2:$Z$327,4, FALSE),0)</f>
        <v>0</v>
      </c>
      <c r="F294" s="18">
        <f>IFERROR(VLOOKUP($B294,'[9]SourceData (quarterly)'!$A$2:$Z$327,5, FALSE),0)</f>
        <v>0</v>
      </c>
      <c r="G294" s="18">
        <f>IFERROR(VLOOKUP($B294,'[9]SourceData (quarterly)'!$A$2:$Z$327,6, FALSE),0)</f>
        <v>0</v>
      </c>
      <c r="H294" s="18">
        <f>IFERROR(VLOOKUP($B294,'[9]SourceData (quarterly)'!$A$2:$Z$327,7, FALSE),0)</f>
        <v>0</v>
      </c>
      <c r="I294" s="18">
        <f>IFERROR(VLOOKUP($B294,'[9]SourceData (quarterly)'!$A$2:$Z$327,8, FALSE),0)</f>
        <v>0</v>
      </c>
      <c r="J294" s="18">
        <f>IFERROR(VLOOKUP($B294,'[9]SourceData (quarterly)'!$A$2:$Z$327,9, FALSE),0)</f>
        <v>0</v>
      </c>
      <c r="K294" s="18">
        <f>IFERROR(VLOOKUP($B294,'[9]SourceData (quarterly)'!$A$2:$Z$327,10, FALSE),0)</f>
        <v>0</v>
      </c>
      <c r="L294" s="18">
        <f>IFERROR(VLOOKUP($B294,'[9]SourceData (quarterly)'!$A$2:$Z$327,11, FALSE),0)</f>
        <v>0</v>
      </c>
      <c r="M294" s="18">
        <f>IFERROR(VLOOKUP($B294,'[9]SourceData (quarterly)'!$A$2:$Z$327,12, FALSE),0)</f>
        <v>0</v>
      </c>
      <c r="N294" s="18">
        <f>IFERROR(VLOOKUP($B294,'[9]SourceData (quarterly)'!$A$2:$Z$327,13, FALSE),0)</f>
        <v>0</v>
      </c>
      <c r="O294" s="18">
        <f>IFERROR(VLOOKUP($B294,'[9]SourceData (quarterly)'!$A$2:$Z$327,14, FALSE),0)</f>
        <v>0</v>
      </c>
      <c r="P294" s="18">
        <f>IFERROR(VLOOKUP($B294,'[9]SourceData (quarterly)'!$A$2:$Z$327,15, FALSE),0)</f>
        <v>0</v>
      </c>
      <c r="Q294" s="18">
        <f>IFERROR(VLOOKUP($B294,'[9]SourceData (quarterly)'!$A$2:$Z$327,16, FALSE),0)</f>
        <v>0</v>
      </c>
      <c r="R294" s="18">
        <f>IFERROR(VLOOKUP($B294,'[9]SourceData (quarterly)'!$A$2:$Z$327,17, FALSE),0)</f>
        <v>0</v>
      </c>
      <c r="S294" s="18">
        <f>IFERROR(VLOOKUP($B294,'[9]SourceData (quarterly)'!$A$2:$Z$327,18, FALSE),0)</f>
        <v>0</v>
      </c>
      <c r="T294" s="18">
        <f>IFERROR(VLOOKUP($B294,'[9]SourceData (quarterly)'!$A$2:$Z$327,19, FALSE),0)</f>
        <v>0</v>
      </c>
      <c r="U294" s="18">
        <f>IFERROR(VLOOKUP($B294,'[9]SourceData (quarterly)'!$A$2:$Z$327,20, FALSE),0)</f>
        <v>0</v>
      </c>
      <c r="V294" s="18">
        <f>IFERROR(VLOOKUP($B294,'[9]SourceData (quarterly)'!$A$2:$Z$327,21, FALSE),0)</f>
        <v>0</v>
      </c>
      <c r="W294" s="18">
        <f>IFERROR(VLOOKUP($B294,'[9]SourceData (quarterly)'!$A$2:$Z$327,22, FALSE),0)</f>
        <v>0</v>
      </c>
      <c r="X294" s="18">
        <f>IFERROR(VLOOKUP($B294,'[9]SourceData (quarterly)'!$A$2:$Z$327,23, FALSE),0)</f>
        <v>0</v>
      </c>
      <c r="Y294" s="18">
        <f>IFERROR(VLOOKUP($B294,'[9]SourceData (quarterly)'!$A$2:$Z$327,24, FALSE),0)</f>
        <v>0</v>
      </c>
      <c r="Z294" s="18">
        <f>IFERROR(VLOOKUP($B294,'[9]SourceData (quarterly)'!$A$2:$Z$327,25, FALSE),0)</f>
        <v>0</v>
      </c>
      <c r="AA294" s="18">
        <f>IFERROR(VLOOKUP($B294,'[9]SourceData (quarterly)'!$A$2:$Z$327,26, FALSE),0)</f>
        <v>0</v>
      </c>
      <c r="AB294" s="18">
        <f>IFERROR(VLOOKUP($B294,'[9]SourceData (quarterly)'!$A$2:$AZ$327,27, FALSE),0)</f>
        <v>0</v>
      </c>
      <c r="AC294" s="18">
        <f>IFERROR(VLOOKUP($B294,'[9]SourceData (quarterly)'!$A$2:$AZ$327,28, FALSE),0)</f>
        <v>0</v>
      </c>
    </row>
    <row r="295" spans="2:29" x14ac:dyDescent="0.2">
      <c r="B295" s="41" t="s">
        <v>493</v>
      </c>
      <c r="C295" s="41" t="s">
        <v>494</v>
      </c>
      <c r="D295" s="18">
        <f>IFERROR(VLOOKUP($B295,'[9]SourceData (quarterly)'!$A$2:$Z$327,3, FALSE),0)</f>
        <v>6</v>
      </c>
      <c r="E295" s="18">
        <f>IFERROR(VLOOKUP($B295,'[9]SourceData (quarterly)'!$A$2:$Z$327,4, FALSE),0)</f>
        <v>21</v>
      </c>
      <c r="F295" s="18">
        <f>IFERROR(VLOOKUP($B295,'[9]SourceData (quarterly)'!$A$2:$Z$327,5, FALSE),0)</f>
        <v>52</v>
      </c>
      <c r="G295" s="18">
        <f>IFERROR(VLOOKUP($B295,'[9]SourceData (quarterly)'!$A$2:$Z$327,6, FALSE),0)</f>
        <v>38</v>
      </c>
      <c r="H295" s="18">
        <f>IFERROR(VLOOKUP($B295,'[9]SourceData (quarterly)'!$A$2:$Z$327,7, FALSE),0)</f>
        <v>56</v>
      </c>
      <c r="I295" s="18">
        <f>IFERROR(VLOOKUP($B295,'[9]SourceData (quarterly)'!$A$2:$Z$327,8, FALSE),0)</f>
        <v>44</v>
      </c>
      <c r="J295" s="18">
        <f>IFERROR(VLOOKUP($B295,'[9]SourceData (quarterly)'!$A$2:$Z$327,9, FALSE),0)</f>
        <v>33</v>
      </c>
      <c r="K295" s="18">
        <f>IFERROR(VLOOKUP($B295,'[9]SourceData (quarterly)'!$A$2:$Z$327,10, FALSE),0)</f>
        <v>29</v>
      </c>
      <c r="L295" s="18">
        <f>IFERROR(VLOOKUP($B295,'[9]SourceData (quarterly)'!$A$2:$Z$327,11, FALSE),0)</f>
        <v>57</v>
      </c>
      <c r="M295" s="18">
        <f>IFERROR(VLOOKUP($B295,'[9]SourceData (quarterly)'!$A$2:$Z$327,12, FALSE),0)</f>
        <v>38</v>
      </c>
      <c r="N295" s="18">
        <f>IFERROR(VLOOKUP($B295,'[9]SourceData (quarterly)'!$A$2:$Z$327,13, FALSE),0)</f>
        <v>61</v>
      </c>
      <c r="O295" s="18">
        <f>IFERROR(VLOOKUP($B295,'[9]SourceData (quarterly)'!$A$2:$Z$327,14, FALSE),0)</f>
        <v>34</v>
      </c>
      <c r="P295" s="18">
        <f>IFERROR(VLOOKUP($B295,'[9]SourceData (quarterly)'!$A$2:$Z$327,15, FALSE),0)</f>
        <v>469</v>
      </c>
      <c r="Q295" s="18">
        <f>IFERROR(VLOOKUP($B295,'[9]SourceData (quarterly)'!$A$2:$Z$327,16, FALSE),0)</f>
        <v>339789</v>
      </c>
      <c r="R295" s="18">
        <f>IFERROR(VLOOKUP($B295,'[9]SourceData (quarterly)'!$A$2:$Z$327,17, FALSE),0)</f>
        <v>1022279</v>
      </c>
      <c r="S295" s="18">
        <f>IFERROR(VLOOKUP($B295,'[9]SourceData (quarterly)'!$A$2:$Z$327,18, FALSE),0)</f>
        <v>2722016</v>
      </c>
      <c r="T295" s="18">
        <f>IFERROR(VLOOKUP($B295,'[9]SourceData (quarterly)'!$A$2:$Z$327,19, FALSE),0)</f>
        <v>2171680</v>
      </c>
      <c r="U295" s="18">
        <f>IFERROR(VLOOKUP($B295,'[9]SourceData (quarterly)'!$A$2:$Z$327,20, FALSE),0)</f>
        <v>3204787</v>
      </c>
      <c r="V295" s="18">
        <f>IFERROR(VLOOKUP($B295,'[9]SourceData (quarterly)'!$A$2:$Z$327,21, FALSE),0)</f>
        <v>2552703</v>
      </c>
      <c r="W295" s="18">
        <f>IFERROR(VLOOKUP($B295,'[9]SourceData (quarterly)'!$A$2:$Z$327,22, FALSE),0)</f>
        <v>1696829</v>
      </c>
      <c r="X295" s="18">
        <f>IFERROR(VLOOKUP($B295,'[9]SourceData (quarterly)'!$A$2:$Z$327,23, FALSE),0)</f>
        <v>1744649</v>
      </c>
      <c r="Y295" s="18">
        <f>IFERROR(VLOOKUP($B295,'[9]SourceData (quarterly)'!$A$2:$Z$327,24, FALSE),0)</f>
        <v>3289980</v>
      </c>
      <c r="Z295" s="18">
        <f>IFERROR(VLOOKUP($B295,'[9]SourceData (quarterly)'!$A$2:$Z$327,25, FALSE),0)</f>
        <v>2129275</v>
      </c>
      <c r="AA295" s="18">
        <f>IFERROR(VLOOKUP($B295,'[9]SourceData (quarterly)'!$A$2:$Z$327,26, FALSE),0)</f>
        <v>3601674</v>
      </c>
      <c r="AB295" s="18">
        <f>IFERROR(VLOOKUP($B295,'[9]SourceData (quarterly)'!$A$2:$AZ$327,27, FALSE),0)</f>
        <v>2254780</v>
      </c>
      <c r="AC295" s="18">
        <f>IFERROR(VLOOKUP($B295,'[9]SourceData (quarterly)'!$A$2:$AZ$327,28, FALSE),0)</f>
        <v>26730441</v>
      </c>
    </row>
    <row r="296" spans="2:29" x14ac:dyDescent="0.2">
      <c r="B296" s="41" t="s">
        <v>495</v>
      </c>
      <c r="C296" s="41" t="s">
        <v>496</v>
      </c>
      <c r="D296" s="18">
        <f>IFERROR(VLOOKUP($B296,'[9]SourceData (quarterly)'!$A$2:$Z$327,3, FALSE),0)</f>
        <v>5</v>
      </c>
      <c r="E296" s="18">
        <f>IFERROR(VLOOKUP($B296,'[9]SourceData (quarterly)'!$A$2:$Z$327,4, FALSE),0)</f>
        <v>7</v>
      </c>
      <c r="F296" s="18">
        <f>IFERROR(VLOOKUP($B296,'[9]SourceData (quarterly)'!$A$2:$Z$327,5, FALSE),0)</f>
        <v>40</v>
      </c>
      <c r="G296" s="18">
        <f>IFERROR(VLOOKUP($B296,'[9]SourceData (quarterly)'!$A$2:$Z$327,6, FALSE),0)</f>
        <v>19</v>
      </c>
      <c r="H296" s="18">
        <f>IFERROR(VLOOKUP($B296,'[9]SourceData (quarterly)'!$A$2:$Z$327,7, FALSE),0)</f>
        <v>31</v>
      </c>
      <c r="I296" s="18">
        <f>IFERROR(VLOOKUP($B296,'[9]SourceData (quarterly)'!$A$2:$Z$327,8, FALSE),0)</f>
        <v>15</v>
      </c>
      <c r="J296" s="18">
        <f>IFERROR(VLOOKUP($B296,'[9]SourceData (quarterly)'!$A$2:$Z$327,9, FALSE),0)</f>
        <v>51</v>
      </c>
      <c r="K296" s="18">
        <f>IFERROR(VLOOKUP($B296,'[9]SourceData (quarterly)'!$A$2:$Z$327,10, FALSE),0)</f>
        <v>21</v>
      </c>
      <c r="L296" s="18">
        <f>IFERROR(VLOOKUP($B296,'[9]SourceData (quarterly)'!$A$2:$Z$327,11, FALSE),0)</f>
        <v>29</v>
      </c>
      <c r="M296" s="18">
        <f>IFERROR(VLOOKUP($B296,'[9]SourceData (quarterly)'!$A$2:$Z$327,12, FALSE),0)</f>
        <v>15</v>
      </c>
      <c r="N296" s="18">
        <f>IFERROR(VLOOKUP($B296,'[9]SourceData (quarterly)'!$A$2:$Z$327,13, FALSE),0)</f>
        <v>34</v>
      </c>
      <c r="O296" s="18">
        <f>IFERROR(VLOOKUP($B296,'[9]SourceData (quarterly)'!$A$2:$Z$327,14, FALSE),0)</f>
        <v>18</v>
      </c>
      <c r="P296" s="18">
        <f>IFERROR(VLOOKUP($B296,'[9]SourceData (quarterly)'!$A$2:$Z$327,15, FALSE),0)</f>
        <v>285</v>
      </c>
      <c r="Q296" s="18">
        <f>IFERROR(VLOOKUP($B296,'[9]SourceData (quarterly)'!$A$2:$Z$327,16, FALSE),0)</f>
        <v>292788</v>
      </c>
      <c r="R296" s="18">
        <f>IFERROR(VLOOKUP($B296,'[9]SourceData (quarterly)'!$A$2:$Z$327,17, FALSE),0)</f>
        <v>444999</v>
      </c>
      <c r="S296" s="18">
        <f>IFERROR(VLOOKUP($B296,'[9]SourceData (quarterly)'!$A$2:$Z$327,18, FALSE),0)</f>
        <v>2496558</v>
      </c>
      <c r="T296" s="18">
        <f>IFERROR(VLOOKUP($B296,'[9]SourceData (quarterly)'!$A$2:$Z$327,19, FALSE),0)</f>
        <v>1171949</v>
      </c>
      <c r="U296" s="18">
        <f>IFERROR(VLOOKUP($B296,'[9]SourceData (quarterly)'!$A$2:$Z$327,20, FALSE),0)</f>
        <v>1867723</v>
      </c>
      <c r="V296" s="18">
        <f>IFERROR(VLOOKUP($B296,'[9]SourceData (quarterly)'!$A$2:$Z$327,21, FALSE),0)</f>
        <v>907152</v>
      </c>
      <c r="W296" s="18">
        <f>IFERROR(VLOOKUP($B296,'[9]SourceData (quarterly)'!$A$2:$Z$327,22, FALSE),0)</f>
        <v>3196297</v>
      </c>
      <c r="X296" s="18">
        <f>IFERROR(VLOOKUP($B296,'[9]SourceData (quarterly)'!$A$2:$Z$327,23, FALSE),0)</f>
        <v>1380640</v>
      </c>
      <c r="Y296" s="18">
        <f>IFERROR(VLOOKUP($B296,'[9]SourceData (quarterly)'!$A$2:$Z$327,24, FALSE),0)</f>
        <v>2259933</v>
      </c>
      <c r="Z296" s="18">
        <f>IFERROR(VLOOKUP($B296,'[9]SourceData (quarterly)'!$A$2:$Z$327,25, FALSE),0)</f>
        <v>1119499</v>
      </c>
      <c r="AA296" s="18">
        <f>IFERROR(VLOOKUP($B296,'[9]SourceData (quarterly)'!$A$2:$Z$327,26, FALSE),0)</f>
        <v>2710493</v>
      </c>
      <c r="AB296" s="18">
        <f>IFERROR(VLOOKUP($B296,'[9]SourceData (quarterly)'!$A$2:$AZ$327,27, FALSE),0)</f>
        <v>1444248</v>
      </c>
      <c r="AC296" s="18">
        <f>IFERROR(VLOOKUP($B296,'[9]SourceData (quarterly)'!$A$2:$AZ$327,28, FALSE),0)</f>
        <v>19292279</v>
      </c>
    </row>
    <row r="297" spans="2:29" x14ac:dyDescent="0.2">
      <c r="B297" s="41" t="s">
        <v>497</v>
      </c>
      <c r="C297" s="41" t="s">
        <v>498</v>
      </c>
      <c r="D297" s="18">
        <f>IFERROR(VLOOKUP($B297,'[9]SourceData (quarterly)'!$A$2:$Z$327,3, FALSE),0)</f>
        <v>2</v>
      </c>
      <c r="E297" s="18">
        <f>IFERROR(VLOOKUP($B297,'[9]SourceData (quarterly)'!$A$2:$Z$327,4, FALSE),0)</f>
        <v>0</v>
      </c>
      <c r="F297" s="18">
        <f>IFERROR(VLOOKUP($B297,'[9]SourceData (quarterly)'!$A$2:$Z$327,5, FALSE),0)</f>
        <v>0</v>
      </c>
      <c r="G297" s="18">
        <f>IFERROR(VLOOKUP($B297,'[9]SourceData (quarterly)'!$A$2:$Z$327,6, FALSE),0)</f>
        <v>2</v>
      </c>
      <c r="H297" s="18">
        <f>IFERROR(VLOOKUP($B297,'[9]SourceData (quarterly)'!$A$2:$Z$327,7, FALSE),0)</f>
        <v>10</v>
      </c>
      <c r="I297" s="18">
        <f>IFERROR(VLOOKUP($B297,'[9]SourceData (quarterly)'!$A$2:$Z$327,8, FALSE),0)</f>
        <v>5</v>
      </c>
      <c r="J297" s="18">
        <f>IFERROR(VLOOKUP($B297,'[9]SourceData (quarterly)'!$A$2:$Z$327,9, FALSE),0)</f>
        <v>5</v>
      </c>
      <c r="K297" s="18">
        <f>IFERROR(VLOOKUP($B297,'[9]SourceData (quarterly)'!$A$2:$Z$327,10, FALSE),0)</f>
        <v>3</v>
      </c>
      <c r="L297" s="18">
        <f>IFERROR(VLOOKUP($B297,'[9]SourceData (quarterly)'!$A$2:$Z$327,11, FALSE),0)</f>
        <v>6</v>
      </c>
      <c r="M297" s="18">
        <f>IFERROR(VLOOKUP($B297,'[9]SourceData (quarterly)'!$A$2:$Z$327,12, FALSE),0)</f>
        <v>9</v>
      </c>
      <c r="N297" s="18">
        <f>IFERROR(VLOOKUP($B297,'[9]SourceData (quarterly)'!$A$2:$Z$327,13, FALSE),0)</f>
        <v>7</v>
      </c>
      <c r="O297" s="18">
        <f>IFERROR(VLOOKUP($B297,'[9]SourceData (quarterly)'!$A$2:$Z$327,14, FALSE),0)</f>
        <v>7</v>
      </c>
      <c r="P297" s="18">
        <f>IFERROR(VLOOKUP($B297,'[9]SourceData (quarterly)'!$A$2:$Z$327,15, FALSE),0)</f>
        <v>56</v>
      </c>
      <c r="Q297" s="18">
        <f>IFERROR(VLOOKUP($B297,'[9]SourceData (quarterly)'!$A$2:$Z$327,16, FALSE),0)</f>
        <v>187990</v>
      </c>
      <c r="R297" s="18">
        <f>IFERROR(VLOOKUP($B297,'[9]SourceData (quarterly)'!$A$2:$Z$327,17, FALSE),0)</f>
        <v>0</v>
      </c>
      <c r="S297" s="18">
        <f>IFERROR(VLOOKUP($B297,'[9]SourceData (quarterly)'!$A$2:$Z$327,18, FALSE),0)</f>
        <v>0</v>
      </c>
      <c r="T297" s="18">
        <f>IFERROR(VLOOKUP($B297,'[9]SourceData (quarterly)'!$A$2:$Z$327,19, FALSE),0)</f>
        <v>116000</v>
      </c>
      <c r="U297" s="18">
        <f>IFERROR(VLOOKUP($B297,'[9]SourceData (quarterly)'!$A$2:$Z$327,20, FALSE),0)</f>
        <v>593970</v>
      </c>
      <c r="V297" s="18">
        <f>IFERROR(VLOOKUP($B297,'[9]SourceData (quarterly)'!$A$2:$Z$327,21, FALSE),0)</f>
        <v>216000</v>
      </c>
      <c r="W297" s="18">
        <f>IFERROR(VLOOKUP($B297,'[9]SourceData (quarterly)'!$A$2:$Z$327,22, FALSE),0)</f>
        <v>262500</v>
      </c>
      <c r="X297" s="18">
        <f>IFERROR(VLOOKUP($B297,'[9]SourceData (quarterly)'!$A$2:$Z$327,23, FALSE),0)</f>
        <v>178000</v>
      </c>
      <c r="Y297" s="18">
        <f>IFERROR(VLOOKUP($B297,'[9]SourceData (quarterly)'!$A$2:$Z$327,24, FALSE),0)</f>
        <v>320790</v>
      </c>
      <c r="Z297" s="18">
        <f>IFERROR(VLOOKUP($B297,'[9]SourceData (quarterly)'!$A$2:$Z$327,25, FALSE),0)</f>
        <v>557164</v>
      </c>
      <c r="AA297" s="18">
        <f>IFERROR(VLOOKUP($B297,'[9]SourceData (quarterly)'!$A$2:$Z$327,26, FALSE),0)</f>
        <v>415100</v>
      </c>
      <c r="AB297" s="18">
        <f>IFERROR(VLOOKUP($B297,'[9]SourceData (quarterly)'!$A$2:$AZ$327,27, FALSE),0)</f>
        <v>442360</v>
      </c>
      <c r="AC297" s="18">
        <f>IFERROR(VLOOKUP($B297,'[9]SourceData (quarterly)'!$A$2:$AZ$327,28, FALSE),0)</f>
        <v>3289874</v>
      </c>
    </row>
    <row r="298" spans="2:29" x14ac:dyDescent="0.2">
      <c r="B298" s="41" t="s">
        <v>587</v>
      </c>
      <c r="C298" s="41" t="s">
        <v>588</v>
      </c>
      <c r="D298" s="18">
        <f>IFERROR(VLOOKUP($B298,'[9]SourceData (quarterly)'!$A$2:$Z$327,3, FALSE),0)</f>
        <v>9</v>
      </c>
      <c r="E298" s="18">
        <f>IFERROR(VLOOKUP($B298,'[9]SourceData (quarterly)'!$A$2:$Z$327,4, FALSE),0)</f>
        <v>13</v>
      </c>
      <c r="F298" s="18">
        <f>IFERROR(VLOOKUP($B298,'[9]SourceData (quarterly)'!$A$2:$Z$327,5, FALSE),0)</f>
        <v>13</v>
      </c>
      <c r="G298" s="18">
        <f>IFERROR(VLOOKUP($B298,'[9]SourceData (quarterly)'!$A$2:$Z$327,6, FALSE),0)</f>
        <v>10</v>
      </c>
      <c r="H298" s="18">
        <f>IFERROR(VLOOKUP($B298,'[9]SourceData (quarterly)'!$A$2:$Z$327,7, FALSE),0)</f>
        <v>22</v>
      </c>
      <c r="I298" s="18">
        <f>IFERROR(VLOOKUP($B298,'[9]SourceData (quarterly)'!$A$2:$Z$327,8, FALSE),0)</f>
        <v>12</v>
      </c>
      <c r="J298" s="18">
        <f>IFERROR(VLOOKUP($B298,'[9]SourceData (quarterly)'!$A$2:$Z$327,9, FALSE),0)</f>
        <v>35</v>
      </c>
      <c r="K298" s="18">
        <f>IFERROR(VLOOKUP($B298,'[9]SourceData (quarterly)'!$A$2:$Z$327,10, FALSE),0)</f>
        <v>11</v>
      </c>
      <c r="L298" s="18">
        <f>IFERROR(VLOOKUP($B298,'[9]SourceData (quarterly)'!$A$2:$Z$327,11, FALSE),0)</f>
        <v>29</v>
      </c>
      <c r="M298" s="18">
        <f>IFERROR(VLOOKUP($B298,'[9]SourceData (quarterly)'!$A$2:$Z$327,12, FALSE),0)</f>
        <v>12</v>
      </c>
      <c r="N298" s="18">
        <f>IFERROR(VLOOKUP($B298,'[9]SourceData (quarterly)'!$A$2:$Z$327,13, FALSE),0)</f>
        <v>28</v>
      </c>
      <c r="O298" s="18">
        <f>IFERROR(VLOOKUP($B298,'[9]SourceData (quarterly)'!$A$2:$Z$327,14, FALSE),0)</f>
        <v>18</v>
      </c>
      <c r="P298" s="18">
        <f>IFERROR(VLOOKUP($B298,'[9]SourceData (quarterly)'!$A$2:$Z$327,15, FALSE),0)</f>
        <v>212</v>
      </c>
      <c r="Q298" s="18">
        <f>IFERROR(VLOOKUP($B298,'[9]SourceData (quarterly)'!$A$2:$Z$327,16, FALSE),0)</f>
        <v>401098</v>
      </c>
      <c r="R298" s="18">
        <f>IFERROR(VLOOKUP($B298,'[9]SourceData (quarterly)'!$A$2:$Z$327,17, FALSE),0)</f>
        <v>491488</v>
      </c>
      <c r="S298" s="18">
        <f>IFERROR(VLOOKUP($B298,'[9]SourceData (quarterly)'!$A$2:$Z$327,18, FALSE),0)</f>
        <v>514966</v>
      </c>
      <c r="T298" s="18">
        <f>IFERROR(VLOOKUP($B298,'[9]SourceData (quarterly)'!$A$2:$Z$327,19, FALSE),0)</f>
        <v>359940</v>
      </c>
      <c r="U298" s="18">
        <f>IFERROR(VLOOKUP($B298,'[9]SourceData (quarterly)'!$A$2:$Z$327,20, FALSE),0)</f>
        <v>862790</v>
      </c>
      <c r="V298" s="18">
        <f>IFERROR(VLOOKUP($B298,'[9]SourceData (quarterly)'!$A$2:$Z$327,21, FALSE),0)</f>
        <v>470394</v>
      </c>
      <c r="W298" s="18">
        <f>IFERROR(VLOOKUP($B298,'[9]SourceData (quarterly)'!$A$2:$Z$327,22, FALSE),0)</f>
        <v>1348732</v>
      </c>
      <c r="X298" s="18">
        <f>IFERROR(VLOOKUP($B298,'[9]SourceData (quarterly)'!$A$2:$Z$327,23, FALSE),0)</f>
        <v>486168</v>
      </c>
      <c r="Y298" s="18">
        <f>IFERROR(VLOOKUP($B298,'[9]SourceData (quarterly)'!$A$2:$Z$327,24, FALSE),0)</f>
        <v>1283621</v>
      </c>
      <c r="Z298" s="18">
        <f>IFERROR(VLOOKUP($B298,'[9]SourceData (quarterly)'!$A$2:$Z$327,25, FALSE),0)</f>
        <v>532013</v>
      </c>
      <c r="AA298" s="18">
        <f>IFERROR(VLOOKUP($B298,'[9]SourceData (quarterly)'!$A$2:$Z$327,26, FALSE),0)</f>
        <v>1443298</v>
      </c>
      <c r="AB298" s="18">
        <f>IFERROR(VLOOKUP($B298,'[9]SourceData (quarterly)'!$A$2:$AZ$327,27, FALSE),0)</f>
        <v>1033637</v>
      </c>
      <c r="AC298" s="18">
        <f>IFERROR(VLOOKUP($B298,'[9]SourceData (quarterly)'!$A$2:$AZ$327,28, FALSE),0)</f>
        <v>9228145</v>
      </c>
    </row>
    <row r="299" spans="2:29" x14ac:dyDescent="0.2">
      <c r="B299" s="41" t="s">
        <v>589</v>
      </c>
      <c r="C299" s="41" t="s">
        <v>590</v>
      </c>
      <c r="D299" s="18">
        <f>IFERROR(VLOOKUP($B299,'[9]SourceData (quarterly)'!$A$2:$Z$327,3, FALSE),0)</f>
        <v>9</v>
      </c>
      <c r="E299" s="18">
        <f>IFERROR(VLOOKUP($B299,'[9]SourceData (quarterly)'!$A$2:$Z$327,4, FALSE),0)</f>
        <v>19</v>
      </c>
      <c r="F299" s="18">
        <f>IFERROR(VLOOKUP($B299,'[9]SourceData (quarterly)'!$A$2:$Z$327,5, FALSE),0)</f>
        <v>41</v>
      </c>
      <c r="G299" s="18">
        <f>IFERROR(VLOOKUP($B299,'[9]SourceData (quarterly)'!$A$2:$Z$327,6, FALSE),0)</f>
        <v>16</v>
      </c>
      <c r="H299" s="18">
        <f>IFERROR(VLOOKUP($B299,'[9]SourceData (quarterly)'!$A$2:$Z$327,7, FALSE),0)</f>
        <v>55</v>
      </c>
      <c r="I299" s="18">
        <f>IFERROR(VLOOKUP($B299,'[9]SourceData (quarterly)'!$A$2:$Z$327,8, FALSE),0)</f>
        <v>24</v>
      </c>
      <c r="J299" s="18">
        <f>IFERROR(VLOOKUP($B299,'[9]SourceData (quarterly)'!$A$2:$Z$327,9, FALSE),0)</f>
        <v>47</v>
      </c>
      <c r="K299" s="18">
        <f>IFERROR(VLOOKUP($B299,'[9]SourceData (quarterly)'!$A$2:$Z$327,10, FALSE),0)</f>
        <v>18</v>
      </c>
      <c r="L299" s="18">
        <f>IFERROR(VLOOKUP($B299,'[9]SourceData (quarterly)'!$A$2:$Z$327,11, FALSE),0)</f>
        <v>47</v>
      </c>
      <c r="M299" s="18">
        <f>IFERROR(VLOOKUP($B299,'[9]SourceData (quarterly)'!$A$2:$Z$327,12, FALSE),0)</f>
        <v>25</v>
      </c>
      <c r="N299" s="18">
        <f>IFERROR(VLOOKUP($B299,'[9]SourceData (quarterly)'!$A$2:$Z$327,13, FALSE),0)</f>
        <v>44</v>
      </c>
      <c r="O299" s="18">
        <f>IFERROR(VLOOKUP($B299,'[9]SourceData (quarterly)'!$A$2:$Z$327,14, FALSE),0)</f>
        <v>36</v>
      </c>
      <c r="P299" s="18">
        <f>IFERROR(VLOOKUP($B299,'[9]SourceData (quarterly)'!$A$2:$Z$327,15, FALSE),0)</f>
        <v>381</v>
      </c>
      <c r="Q299" s="18">
        <f>IFERROR(VLOOKUP($B299,'[9]SourceData (quarterly)'!$A$2:$Z$327,16, FALSE),0)</f>
        <v>313770</v>
      </c>
      <c r="R299" s="18">
        <f>IFERROR(VLOOKUP($B299,'[9]SourceData (quarterly)'!$A$2:$Z$327,17, FALSE),0)</f>
        <v>666549</v>
      </c>
      <c r="S299" s="18">
        <f>IFERROR(VLOOKUP($B299,'[9]SourceData (quarterly)'!$A$2:$Z$327,18, FALSE),0)</f>
        <v>1499765</v>
      </c>
      <c r="T299" s="18">
        <f>IFERROR(VLOOKUP($B299,'[9]SourceData (quarterly)'!$A$2:$Z$327,19, FALSE),0)</f>
        <v>522782</v>
      </c>
      <c r="U299" s="18">
        <f>IFERROR(VLOOKUP($B299,'[9]SourceData (quarterly)'!$A$2:$Z$327,20, FALSE),0)</f>
        <v>1932324</v>
      </c>
      <c r="V299" s="18">
        <f>IFERROR(VLOOKUP($B299,'[9]SourceData (quarterly)'!$A$2:$Z$327,21, FALSE),0)</f>
        <v>898740</v>
      </c>
      <c r="W299" s="18">
        <f>IFERROR(VLOOKUP($B299,'[9]SourceData (quarterly)'!$A$2:$Z$327,22, FALSE),0)</f>
        <v>1620004</v>
      </c>
      <c r="X299" s="18">
        <f>IFERROR(VLOOKUP($B299,'[9]SourceData (quarterly)'!$A$2:$Z$327,23, FALSE),0)</f>
        <v>654864</v>
      </c>
      <c r="Y299" s="18">
        <f>IFERROR(VLOOKUP($B299,'[9]SourceData (quarterly)'!$A$2:$Z$327,24, FALSE),0)</f>
        <v>1672840</v>
      </c>
      <c r="Z299" s="18">
        <f>IFERROR(VLOOKUP($B299,'[9]SourceData (quarterly)'!$A$2:$Z$327,25, FALSE),0)</f>
        <v>877011</v>
      </c>
      <c r="AA299" s="18">
        <f>IFERROR(VLOOKUP($B299,'[9]SourceData (quarterly)'!$A$2:$Z$327,26, FALSE),0)</f>
        <v>1718219</v>
      </c>
      <c r="AB299" s="18">
        <f>IFERROR(VLOOKUP($B299,'[9]SourceData (quarterly)'!$A$2:$AZ$327,27, FALSE),0)</f>
        <v>1431381</v>
      </c>
      <c r="AC299" s="18">
        <f>IFERROR(VLOOKUP($B299,'[9]SourceData (quarterly)'!$A$2:$AZ$327,28, FALSE),0)</f>
        <v>13808249</v>
      </c>
    </row>
    <row r="300" spans="2:29" x14ac:dyDescent="0.2">
      <c r="B300" s="41" t="s">
        <v>591</v>
      </c>
      <c r="C300" s="41" t="s">
        <v>592</v>
      </c>
      <c r="D300" s="18">
        <f>IFERROR(VLOOKUP($B300,'[9]SourceData (quarterly)'!$A$2:$Z$327,3, FALSE),0)</f>
        <v>8</v>
      </c>
      <c r="E300" s="18">
        <f>IFERROR(VLOOKUP($B300,'[9]SourceData (quarterly)'!$A$2:$Z$327,4, FALSE),0)</f>
        <v>26</v>
      </c>
      <c r="F300" s="18">
        <f>IFERROR(VLOOKUP($B300,'[9]SourceData (quarterly)'!$A$2:$Z$327,5, FALSE),0)</f>
        <v>38</v>
      </c>
      <c r="G300" s="18">
        <f>IFERROR(VLOOKUP($B300,'[9]SourceData (quarterly)'!$A$2:$Z$327,6, FALSE),0)</f>
        <v>21</v>
      </c>
      <c r="H300" s="18">
        <f>IFERROR(VLOOKUP($B300,'[9]SourceData (quarterly)'!$A$2:$Z$327,7, FALSE),0)</f>
        <v>19</v>
      </c>
      <c r="I300" s="18">
        <f>IFERROR(VLOOKUP($B300,'[9]SourceData (quarterly)'!$A$2:$Z$327,8, FALSE),0)</f>
        <v>18</v>
      </c>
      <c r="J300" s="18">
        <f>IFERROR(VLOOKUP($B300,'[9]SourceData (quarterly)'!$A$2:$Z$327,9, FALSE),0)</f>
        <v>31</v>
      </c>
      <c r="K300" s="18">
        <f>IFERROR(VLOOKUP($B300,'[9]SourceData (quarterly)'!$A$2:$Z$327,10, FALSE),0)</f>
        <v>18</v>
      </c>
      <c r="L300" s="18">
        <f>IFERROR(VLOOKUP($B300,'[9]SourceData (quarterly)'!$A$2:$Z$327,11, FALSE),0)</f>
        <v>30</v>
      </c>
      <c r="M300" s="18">
        <f>IFERROR(VLOOKUP($B300,'[9]SourceData (quarterly)'!$A$2:$Z$327,12, FALSE),0)</f>
        <v>16</v>
      </c>
      <c r="N300" s="18">
        <f>IFERROR(VLOOKUP($B300,'[9]SourceData (quarterly)'!$A$2:$Z$327,13, FALSE),0)</f>
        <v>33</v>
      </c>
      <c r="O300" s="18">
        <f>IFERROR(VLOOKUP($B300,'[9]SourceData (quarterly)'!$A$2:$Z$327,14, FALSE),0)</f>
        <v>15</v>
      </c>
      <c r="P300" s="18">
        <f>IFERROR(VLOOKUP($B300,'[9]SourceData (quarterly)'!$A$2:$Z$327,15, FALSE),0)</f>
        <v>273</v>
      </c>
      <c r="Q300" s="18">
        <f>IFERROR(VLOOKUP($B300,'[9]SourceData (quarterly)'!$A$2:$Z$327,16, FALSE),0)</f>
        <v>307277</v>
      </c>
      <c r="R300" s="18">
        <f>IFERROR(VLOOKUP($B300,'[9]SourceData (quarterly)'!$A$2:$Z$327,17, FALSE),0)</f>
        <v>968742</v>
      </c>
      <c r="S300" s="18">
        <f>IFERROR(VLOOKUP($B300,'[9]SourceData (quarterly)'!$A$2:$Z$327,18, FALSE),0)</f>
        <v>1374567</v>
      </c>
      <c r="T300" s="18">
        <f>IFERROR(VLOOKUP($B300,'[9]SourceData (quarterly)'!$A$2:$Z$327,19, FALSE),0)</f>
        <v>764064</v>
      </c>
      <c r="U300" s="18">
        <f>IFERROR(VLOOKUP($B300,'[9]SourceData (quarterly)'!$A$2:$Z$327,20, FALSE),0)</f>
        <v>755712</v>
      </c>
      <c r="V300" s="18">
        <f>IFERROR(VLOOKUP($B300,'[9]SourceData (quarterly)'!$A$2:$Z$327,21, FALSE),0)</f>
        <v>754077</v>
      </c>
      <c r="W300" s="18">
        <f>IFERROR(VLOOKUP($B300,'[9]SourceData (quarterly)'!$A$2:$Z$327,22, FALSE),0)</f>
        <v>1267490</v>
      </c>
      <c r="X300" s="18">
        <f>IFERROR(VLOOKUP($B300,'[9]SourceData (quarterly)'!$A$2:$Z$327,23, FALSE),0)</f>
        <v>752391</v>
      </c>
      <c r="Y300" s="18">
        <f>IFERROR(VLOOKUP($B300,'[9]SourceData (quarterly)'!$A$2:$Z$327,24, FALSE),0)</f>
        <v>1296038</v>
      </c>
      <c r="Z300" s="18">
        <f>IFERROR(VLOOKUP($B300,'[9]SourceData (quarterly)'!$A$2:$Z$327,25, FALSE),0)</f>
        <v>677895</v>
      </c>
      <c r="AA300" s="18">
        <f>IFERROR(VLOOKUP($B300,'[9]SourceData (quarterly)'!$A$2:$Z$327,26, FALSE),0)</f>
        <v>1249885</v>
      </c>
      <c r="AB300" s="18">
        <f>IFERROR(VLOOKUP($B300,'[9]SourceData (quarterly)'!$A$2:$AZ$327,27, FALSE),0)</f>
        <v>703543</v>
      </c>
      <c r="AC300" s="18">
        <f>IFERROR(VLOOKUP($B300,'[9]SourceData (quarterly)'!$A$2:$AZ$327,28, FALSE),0)</f>
        <v>10871681</v>
      </c>
    </row>
    <row r="301" spans="2:29" x14ac:dyDescent="0.2">
      <c r="B301" s="41" t="s">
        <v>593</v>
      </c>
      <c r="C301" s="41" t="s">
        <v>594</v>
      </c>
      <c r="D301" s="18">
        <f>IFERROR(VLOOKUP($B301,'[9]SourceData (quarterly)'!$A$2:$Z$327,3, FALSE),0)</f>
        <v>15</v>
      </c>
      <c r="E301" s="18">
        <f>IFERROR(VLOOKUP($B301,'[9]SourceData (quarterly)'!$A$2:$Z$327,4, FALSE),0)</f>
        <v>21</v>
      </c>
      <c r="F301" s="18">
        <f>IFERROR(VLOOKUP($B301,'[9]SourceData (quarterly)'!$A$2:$Z$327,5, FALSE),0)</f>
        <v>49</v>
      </c>
      <c r="G301" s="18">
        <f>IFERROR(VLOOKUP($B301,'[9]SourceData (quarterly)'!$A$2:$Z$327,6, FALSE),0)</f>
        <v>32</v>
      </c>
      <c r="H301" s="18">
        <f>IFERROR(VLOOKUP($B301,'[9]SourceData (quarterly)'!$A$2:$Z$327,7, FALSE),0)</f>
        <v>60</v>
      </c>
      <c r="I301" s="18">
        <f>IFERROR(VLOOKUP($B301,'[9]SourceData (quarterly)'!$A$2:$Z$327,8, FALSE),0)</f>
        <v>38</v>
      </c>
      <c r="J301" s="18">
        <f>IFERROR(VLOOKUP($B301,'[9]SourceData (quarterly)'!$A$2:$Z$327,9, FALSE),0)</f>
        <v>28</v>
      </c>
      <c r="K301" s="18">
        <f>IFERROR(VLOOKUP($B301,'[9]SourceData (quarterly)'!$A$2:$Z$327,10, FALSE),0)</f>
        <v>30</v>
      </c>
      <c r="L301" s="18">
        <f>IFERROR(VLOOKUP($B301,'[9]SourceData (quarterly)'!$A$2:$Z$327,11, FALSE),0)</f>
        <v>67</v>
      </c>
      <c r="M301" s="18">
        <f>IFERROR(VLOOKUP($B301,'[9]SourceData (quarterly)'!$A$2:$Z$327,12, FALSE),0)</f>
        <v>51</v>
      </c>
      <c r="N301" s="18">
        <f>IFERROR(VLOOKUP($B301,'[9]SourceData (quarterly)'!$A$2:$Z$327,13, FALSE),0)</f>
        <v>84</v>
      </c>
      <c r="O301" s="18">
        <f>IFERROR(VLOOKUP($B301,'[9]SourceData (quarterly)'!$A$2:$Z$327,14, FALSE),0)</f>
        <v>43</v>
      </c>
      <c r="P301" s="18">
        <f>IFERROR(VLOOKUP($B301,'[9]SourceData (quarterly)'!$A$2:$Z$327,15, FALSE),0)</f>
        <v>518</v>
      </c>
      <c r="Q301" s="18">
        <f>IFERROR(VLOOKUP($B301,'[9]SourceData (quarterly)'!$A$2:$Z$327,16, FALSE),0)</f>
        <v>550295</v>
      </c>
      <c r="R301" s="18">
        <f>IFERROR(VLOOKUP($B301,'[9]SourceData (quarterly)'!$A$2:$Z$327,17, FALSE),0)</f>
        <v>879646</v>
      </c>
      <c r="S301" s="18">
        <f>IFERROR(VLOOKUP($B301,'[9]SourceData (quarterly)'!$A$2:$Z$327,18, FALSE),0)</f>
        <v>1952973</v>
      </c>
      <c r="T301" s="18">
        <f>IFERROR(VLOOKUP($B301,'[9]SourceData (quarterly)'!$A$2:$Z$327,19, FALSE),0)</f>
        <v>1348444</v>
      </c>
      <c r="U301" s="18">
        <f>IFERROR(VLOOKUP($B301,'[9]SourceData (quarterly)'!$A$2:$Z$327,20, FALSE),0)</f>
        <v>2618405</v>
      </c>
      <c r="V301" s="18">
        <f>IFERROR(VLOOKUP($B301,'[9]SourceData (quarterly)'!$A$2:$Z$327,21, FALSE),0)</f>
        <v>1613043</v>
      </c>
      <c r="W301" s="18">
        <f>IFERROR(VLOOKUP($B301,'[9]SourceData (quarterly)'!$A$2:$Z$327,22, FALSE),0)</f>
        <v>1202163</v>
      </c>
      <c r="X301" s="18">
        <f>IFERROR(VLOOKUP($B301,'[9]SourceData (quarterly)'!$A$2:$Z$327,23, FALSE),0)</f>
        <v>1309618</v>
      </c>
      <c r="Y301" s="18">
        <f>IFERROR(VLOOKUP($B301,'[9]SourceData (quarterly)'!$A$2:$Z$327,24, FALSE),0)</f>
        <v>3077024</v>
      </c>
      <c r="Z301" s="18">
        <f>IFERROR(VLOOKUP($B301,'[9]SourceData (quarterly)'!$A$2:$Z$327,25, FALSE),0)</f>
        <v>2284601</v>
      </c>
      <c r="AA301" s="18">
        <f>IFERROR(VLOOKUP($B301,'[9]SourceData (quarterly)'!$A$2:$Z$327,26, FALSE),0)</f>
        <v>4078192</v>
      </c>
      <c r="AB301" s="18">
        <f>IFERROR(VLOOKUP($B301,'[9]SourceData (quarterly)'!$A$2:$AZ$327,27, FALSE),0)</f>
        <v>2066684</v>
      </c>
      <c r="AC301" s="18">
        <f>IFERROR(VLOOKUP($B301,'[9]SourceData (quarterly)'!$A$2:$AZ$327,28, FALSE),0)</f>
        <v>22981088</v>
      </c>
    </row>
    <row r="302" spans="2:29" x14ac:dyDescent="0.2">
      <c r="B302" s="41" t="s">
        <v>595</v>
      </c>
      <c r="C302" s="41" t="s">
        <v>596</v>
      </c>
      <c r="D302" s="18">
        <f>IFERROR(VLOOKUP($B302,'[9]SourceData (quarterly)'!$A$2:$Z$327,3, FALSE),0)</f>
        <v>0</v>
      </c>
      <c r="E302" s="18">
        <f>IFERROR(VLOOKUP($B302,'[9]SourceData (quarterly)'!$A$2:$Z$327,4, FALSE),0)</f>
        <v>0</v>
      </c>
      <c r="F302" s="18">
        <f>IFERROR(VLOOKUP($B302,'[9]SourceData (quarterly)'!$A$2:$Z$327,5, FALSE),0)</f>
        <v>1</v>
      </c>
      <c r="G302" s="18">
        <f>IFERROR(VLOOKUP($B302,'[9]SourceData (quarterly)'!$A$2:$Z$327,6, FALSE),0)</f>
        <v>0</v>
      </c>
      <c r="H302" s="18">
        <f>IFERROR(VLOOKUP($B302,'[9]SourceData (quarterly)'!$A$2:$Z$327,7, FALSE),0)</f>
        <v>2</v>
      </c>
      <c r="I302" s="18">
        <f>IFERROR(VLOOKUP($B302,'[9]SourceData (quarterly)'!$A$2:$Z$327,8, FALSE),0)</f>
        <v>1</v>
      </c>
      <c r="J302" s="18">
        <f>IFERROR(VLOOKUP($B302,'[9]SourceData (quarterly)'!$A$2:$Z$327,9, FALSE),0)</f>
        <v>4</v>
      </c>
      <c r="K302" s="18">
        <f>IFERROR(VLOOKUP($B302,'[9]SourceData (quarterly)'!$A$2:$Z$327,10, FALSE),0)</f>
        <v>1</v>
      </c>
      <c r="L302" s="18">
        <f>IFERROR(VLOOKUP($B302,'[9]SourceData (quarterly)'!$A$2:$Z$327,11, FALSE),0)</f>
        <v>1</v>
      </c>
      <c r="M302" s="18">
        <f>IFERROR(VLOOKUP($B302,'[9]SourceData (quarterly)'!$A$2:$Z$327,12, FALSE),0)</f>
        <v>0</v>
      </c>
      <c r="N302" s="18">
        <f>IFERROR(VLOOKUP($B302,'[9]SourceData (quarterly)'!$A$2:$Z$327,13, FALSE),0)</f>
        <v>2</v>
      </c>
      <c r="O302" s="18">
        <f>IFERROR(VLOOKUP($B302,'[9]SourceData (quarterly)'!$A$2:$Z$327,14, FALSE),0)</f>
        <v>0</v>
      </c>
      <c r="P302" s="18">
        <f>IFERROR(VLOOKUP($B302,'[9]SourceData (quarterly)'!$A$2:$Z$327,15, FALSE),0)</f>
        <v>12</v>
      </c>
      <c r="Q302" s="18">
        <f>IFERROR(VLOOKUP($B302,'[9]SourceData (quarterly)'!$A$2:$Z$327,16, FALSE),0)</f>
        <v>0</v>
      </c>
      <c r="R302" s="18">
        <f>IFERROR(VLOOKUP($B302,'[9]SourceData (quarterly)'!$A$2:$Z$327,17, FALSE),0)</f>
        <v>0</v>
      </c>
      <c r="S302" s="18">
        <f>IFERROR(VLOOKUP($B302,'[9]SourceData (quarterly)'!$A$2:$Z$327,18, FALSE),0)</f>
        <v>37000</v>
      </c>
      <c r="T302" s="18">
        <f>IFERROR(VLOOKUP($B302,'[9]SourceData (quarterly)'!$A$2:$Z$327,19, FALSE),0)</f>
        <v>0</v>
      </c>
      <c r="U302" s="18">
        <f>IFERROR(VLOOKUP($B302,'[9]SourceData (quarterly)'!$A$2:$Z$327,20, FALSE),0)</f>
        <v>69500</v>
      </c>
      <c r="V302" s="18">
        <f>IFERROR(VLOOKUP($B302,'[9]SourceData (quarterly)'!$A$2:$Z$327,21, FALSE),0)</f>
        <v>43000</v>
      </c>
      <c r="W302" s="18">
        <f>IFERROR(VLOOKUP($B302,'[9]SourceData (quarterly)'!$A$2:$Z$327,22, FALSE),0)</f>
        <v>164984</v>
      </c>
      <c r="X302" s="18">
        <f>IFERROR(VLOOKUP($B302,'[9]SourceData (quarterly)'!$A$2:$Z$327,23, FALSE),0)</f>
        <v>35999</v>
      </c>
      <c r="Y302" s="18">
        <f>IFERROR(VLOOKUP($B302,'[9]SourceData (quarterly)'!$A$2:$Z$327,24, FALSE),0)</f>
        <v>47000</v>
      </c>
      <c r="Z302" s="18">
        <f>IFERROR(VLOOKUP($B302,'[9]SourceData (quarterly)'!$A$2:$Z$327,25, FALSE),0)</f>
        <v>0</v>
      </c>
      <c r="AA302" s="18">
        <f>IFERROR(VLOOKUP($B302,'[9]SourceData (quarterly)'!$A$2:$Z$327,26, FALSE),0)</f>
        <v>83600</v>
      </c>
      <c r="AB302" s="18">
        <f>IFERROR(VLOOKUP($B302,'[9]SourceData (quarterly)'!$A$2:$AZ$327,27, FALSE),0)</f>
        <v>0</v>
      </c>
      <c r="AC302" s="18">
        <f>IFERROR(VLOOKUP($B302,'[9]SourceData (quarterly)'!$A$2:$AZ$327,28, FALSE),0)</f>
        <v>481083</v>
      </c>
    </row>
    <row r="303" spans="2:29" x14ac:dyDescent="0.2">
      <c r="B303" s="41" t="s">
        <v>207</v>
      </c>
      <c r="C303" s="41" t="s">
        <v>208</v>
      </c>
      <c r="D303" s="18">
        <f>IFERROR(VLOOKUP($B303,'[9]SourceData (quarterly)'!$A$2:$Z$327,3, FALSE),0)</f>
        <v>6</v>
      </c>
      <c r="E303" s="18">
        <f>IFERROR(VLOOKUP($B303,'[9]SourceData (quarterly)'!$A$2:$Z$327,4, FALSE),0)</f>
        <v>20</v>
      </c>
      <c r="F303" s="18">
        <f>IFERROR(VLOOKUP($B303,'[9]SourceData (quarterly)'!$A$2:$Z$327,5, FALSE),0)</f>
        <v>28</v>
      </c>
      <c r="G303" s="18">
        <f>IFERROR(VLOOKUP($B303,'[9]SourceData (quarterly)'!$A$2:$Z$327,6, FALSE),0)</f>
        <v>28</v>
      </c>
      <c r="H303" s="18">
        <f>IFERROR(VLOOKUP($B303,'[9]SourceData (quarterly)'!$A$2:$Z$327,7, FALSE),0)</f>
        <v>34</v>
      </c>
      <c r="I303" s="18">
        <f>IFERROR(VLOOKUP($B303,'[9]SourceData (quarterly)'!$A$2:$Z$327,8, FALSE),0)</f>
        <v>26</v>
      </c>
      <c r="J303" s="18">
        <f>IFERROR(VLOOKUP($B303,'[9]SourceData (quarterly)'!$A$2:$Z$327,9, FALSE),0)</f>
        <v>15</v>
      </c>
      <c r="K303" s="18">
        <f>IFERROR(VLOOKUP($B303,'[9]SourceData (quarterly)'!$A$2:$Z$327,10, FALSE),0)</f>
        <v>4</v>
      </c>
      <c r="L303" s="18">
        <f>IFERROR(VLOOKUP($B303,'[9]SourceData (quarterly)'!$A$2:$Z$327,11, FALSE),0)</f>
        <v>6</v>
      </c>
      <c r="M303" s="18">
        <f>IFERROR(VLOOKUP($B303,'[9]SourceData (quarterly)'!$A$2:$Z$327,12, FALSE),0)</f>
        <v>10</v>
      </c>
      <c r="N303" s="18">
        <f>IFERROR(VLOOKUP($B303,'[9]SourceData (quarterly)'!$A$2:$Z$327,13, FALSE),0)</f>
        <v>17</v>
      </c>
      <c r="O303" s="18">
        <f>IFERROR(VLOOKUP($B303,'[9]SourceData (quarterly)'!$A$2:$Z$327,14, FALSE),0)</f>
        <v>27</v>
      </c>
      <c r="P303" s="18">
        <f>IFERROR(VLOOKUP($B303,'[9]SourceData (quarterly)'!$A$2:$Z$327,15, FALSE),0)</f>
        <v>221</v>
      </c>
      <c r="Q303" s="18">
        <f>IFERROR(VLOOKUP($B303,'[9]SourceData (quarterly)'!$A$2:$Z$327,16, FALSE),0)</f>
        <v>129347</v>
      </c>
      <c r="R303" s="18">
        <f>IFERROR(VLOOKUP($B303,'[9]SourceData (quarterly)'!$A$2:$Z$327,17, FALSE),0)</f>
        <v>592910</v>
      </c>
      <c r="S303" s="18">
        <f>IFERROR(VLOOKUP($B303,'[9]SourceData (quarterly)'!$A$2:$Z$327,18, FALSE),0)</f>
        <v>897284</v>
      </c>
      <c r="T303" s="18">
        <f>IFERROR(VLOOKUP($B303,'[9]SourceData (quarterly)'!$A$2:$Z$327,19, FALSE),0)</f>
        <v>857168</v>
      </c>
      <c r="U303" s="18">
        <f>IFERROR(VLOOKUP($B303,'[9]SourceData (quarterly)'!$A$2:$Z$327,20, FALSE),0)</f>
        <v>1072006</v>
      </c>
      <c r="V303" s="18">
        <f>IFERROR(VLOOKUP($B303,'[9]SourceData (quarterly)'!$A$2:$Z$327,21, FALSE),0)</f>
        <v>930994</v>
      </c>
      <c r="W303" s="18">
        <f>IFERROR(VLOOKUP($B303,'[9]SourceData (quarterly)'!$A$2:$Z$327,22, FALSE),0)</f>
        <v>562223</v>
      </c>
      <c r="X303" s="18">
        <f>IFERROR(VLOOKUP($B303,'[9]SourceData (quarterly)'!$A$2:$Z$327,23, FALSE),0)</f>
        <v>140704</v>
      </c>
      <c r="Y303" s="18">
        <f>IFERROR(VLOOKUP($B303,'[9]SourceData (quarterly)'!$A$2:$Z$327,24, FALSE),0)</f>
        <v>204774</v>
      </c>
      <c r="Z303" s="18">
        <f>IFERROR(VLOOKUP($B303,'[9]SourceData (quarterly)'!$A$2:$Z$327,25, FALSE),0)</f>
        <v>343387</v>
      </c>
      <c r="AA303" s="18">
        <f>IFERROR(VLOOKUP($B303,'[9]SourceData (quarterly)'!$A$2:$Z$327,26, FALSE),0)</f>
        <v>672184</v>
      </c>
      <c r="AB303" s="18">
        <f>IFERROR(VLOOKUP($B303,'[9]SourceData (quarterly)'!$A$2:$AZ$327,27, FALSE),0)</f>
        <v>1026883</v>
      </c>
      <c r="AC303" s="18">
        <f>IFERROR(VLOOKUP($B303,'[9]SourceData (quarterly)'!$A$2:$AZ$327,28, FALSE),0)</f>
        <v>7429864</v>
      </c>
    </row>
    <row r="304" spans="2:29" x14ac:dyDescent="0.2">
      <c r="B304" s="41" t="s">
        <v>209</v>
      </c>
      <c r="C304" s="41" t="s">
        <v>210</v>
      </c>
      <c r="D304" s="18">
        <f>IFERROR(VLOOKUP($B304,'[9]SourceData (quarterly)'!$A$2:$Z$327,3, FALSE),0)</f>
        <v>8</v>
      </c>
      <c r="E304" s="18">
        <f>IFERROR(VLOOKUP($B304,'[9]SourceData (quarterly)'!$A$2:$Z$327,4, FALSE),0)</f>
        <v>9</v>
      </c>
      <c r="F304" s="18">
        <f>IFERROR(VLOOKUP($B304,'[9]SourceData (quarterly)'!$A$2:$Z$327,5, FALSE),0)</f>
        <v>19</v>
      </c>
      <c r="G304" s="18">
        <f>IFERROR(VLOOKUP($B304,'[9]SourceData (quarterly)'!$A$2:$Z$327,6, FALSE),0)</f>
        <v>16</v>
      </c>
      <c r="H304" s="18">
        <f>IFERROR(VLOOKUP($B304,'[9]SourceData (quarterly)'!$A$2:$Z$327,7, FALSE),0)</f>
        <v>22</v>
      </c>
      <c r="I304" s="18">
        <f>IFERROR(VLOOKUP($B304,'[9]SourceData (quarterly)'!$A$2:$Z$327,8, FALSE),0)</f>
        <v>15</v>
      </c>
      <c r="J304" s="18">
        <f>IFERROR(VLOOKUP($B304,'[9]SourceData (quarterly)'!$A$2:$Z$327,9, FALSE),0)</f>
        <v>20</v>
      </c>
      <c r="K304" s="18">
        <f>IFERROR(VLOOKUP($B304,'[9]SourceData (quarterly)'!$A$2:$Z$327,10, FALSE),0)</f>
        <v>14</v>
      </c>
      <c r="L304" s="18">
        <f>IFERROR(VLOOKUP($B304,'[9]SourceData (quarterly)'!$A$2:$Z$327,11, FALSE),0)</f>
        <v>9</v>
      </c>
      <c r="M304" s="18">
        <f>IFERROR(VLOOKUP($B304,'[9]SourceData (quarterly)'!$A$2:$Z$327,12, FALSE),0)</f>
        <v>33</v>
      </c>
      <c r="N304" s="18">
        <f>IFERROR(VLOOKUP($B304,'[9]SourceData (quarterly)'!$A$2:$Z$327,13, FALSE),0)</f>
        <v>49</v>
      </c>
      <c r="O304" s="18">
        <f>IFERROR(VLOOKUP($B304,'[9]SourceData (quarterly)'!$A$2:$Z$327,14, FALSE),0)</f>
        <v>31</v>
      </c>
      <c r="P304" s="18">
        <f>IFERROR(VLOOKUP($B304,'[9]SourceData (quarterly)'!$A$2:$Z$327,15, FALSE),0)</f>
        <v>245</v>
      </c>
      <c r="Q304" s="18">
        <f>IFERROR(VLOOKUP($B304,'[9]SourceData (quarterly)'!$A$2:$Z$327,16, FALSE),0)</f>
        <v>209330</v>
      </c>
      <c r="R304" s="18">
        <f>IFERROR(VLOOKUP($B304,'[9]SourceData (quarterly)'!$A$2:$Z$327,17, FALSE),0)</f>
        <v>242939</v>
      </c>
      <c r="S304" s="18">
        <f>IFERROR(VLOOKUP($B304,'[9]SourceData (quarterly)'!$A$2:$Z$327,18, FALSE),0)</f>
        <v>500408</v>
      </c>
      <c r="T304" s="18">
        <f>IFERROR(VLOOKUP($B304,'[9]SourceData (quarterly)'!$A$2:$Z$327,19, FALSE),0)</f>
        <v>479208</v>
      </c>
      <c r="U304" s="18">
        <f>IFERROR(VLOOKUP($B304,'[9]SourceData (quarterly)'!$A$2:$Z$327,20, FALSE),0)</f>
        <v>831918</v>
      </c>
      <c r="V304" s="18">
        <f>IFERROR(VLOOKUP($B304,'[9]SourceData (quarterly)'!$A$2:$Z$327,21, FALSE),0)</f>
        <v>577967</v>
      </c>
      <c r="W304" s="18">
        <f>IFERROR(VLOOKUP($B304,'[9]SourceData (quarterly)'!$A$2:$Z$327,22, FALSE),0)</f>
        <v>877997</v>
      </c>
      <c r="X304" s="18">
        <f>IFERROR(VLOOKUP($B304,'[9]SourceData (quarterly)'!$A$2:$Z$327,23, FALSE),0)</f>
        <v>568419</v>
      </c>
      <c r="Y304" s="18">
        <f>IFERROR(VLOOKUP($B304,'[9]SourceData (quarterly)'!$A$2:$Z$327,24, FALSE),0)</f>
        <v>442159</v>
      </c>
      <c r="Z304" s="18">
        <f>IFERROR(VLOOKUP($B304,'[9]SourceData (quarterly)'!$A$2:$Z$327,25, FALSE),0)</f>
        <v>1532491</v>
      </c>
      <c r="AA304" s="18">
        <f>IFERROR(VLOOKUP($B304,'[9]SourceData (quarterly)'!$A$2:$Z$327,26, FALSE),0)</f>
        <v>2001177</v>
      </c>
      <c r="AB304" s="18">
        <f>IFERROR(VLOOKUP($B304,'[9]SourceData (quarterly)'!$A$2:$AZ$327,27, FALSE),0)</f>
        <v>1419225</v>
      </c>
      <c r="AC304" s="18">
        <f>IFERROR(VLOOKUP($B304,'[9]SourceData (quarterly)'!$A$2:$AZ$327,28, FALSE),0)</f>
        <v>9683238</v>
      </c>
    </row>
    <row r="305" spans="2:29" x14ac:dyDescent="0.2">
      <c r="B305" s="41" t="s">
        <v>211</v>
      </c>
      <c r="C305" s="41" t="s">
        <v>212</v>
      </c>
      <c r="D305" s="18">
        <f>IFERROR(VLOOKUP($B305,'[9]SourceData (quarterly)'!$A$2:$Z$327,3, FALSE),0)</f>
        <v>9</v>
      </c>
      <c r="E305" s="18">
        <f>IFERROR(VLOOKUP($B305,'[9]SourceData (quarterly)'!$A$2:$Z$327,4, FALSE),0)</f>
        <v>11</v>
      </c>
      <c r="F305" s="18">
        <f>IFERROR(VLOOKUP($B305,'[9]SourceData (quarterly)'!$A$2:$Z$327,5, FALSE),0)</f>
        <v>23</v>
      </c>
      <c r="G305" s="18">
        <f>IFERROR(VLOOKUP($B305,'[9]SourceData (quarterly)'!$A$2:$Z$327,6, FALSE),0)</f>
        <v>23</v>
      </c>
      <c r="H305" s="18">
        <f>IFERROR(VLOOKUP($B305,'[9]SourceData (quarterly)'!$A$2:$Z$327,7, FALSE),0)</f>
        <v>22</v>
      </c>
      <c r="I305" s="18">
        <f>IFERROR(VLOOKUP($B305,'[9]SourceData (quarterly)'!$A$2:$Z$327,8, FALSE),0)</f>
        <v>4</v>
      </c>
      <c r="J305" s="18">
        <f>IFERROR(VLOOKUP($B305,'[9]SourceData (quarterly)'!$A$2:$Z$327,9, FALSE),0)</f>
        <v>17</v>
      </c>
      <c r="K305" s="18">
        <f>IFERROR(VLOOKUP($B305,'[9]SourceData (quarterly)'!$A$2:$Z$327,10, FALSE),0)</f>
        <v>7</v>
      </c>
      <c r="L305" s="18">
        <f>IFERROR(VLOOKUP($B305,'[9]SourceData (quarterly)'!$A$2:$Z$327,11, FALSE),0)</f>
        <v>20</v>
      </c>
      <c r="M305" s="18">
        <f>IFERROR(VLOOKUP($B305,'[9]SourceData (quarterly)'!$A$2:$Z$327,12, FALSE),0)</f>
        <v>11</v>
      </c>
      <c r="N305" s="18">
        <f>IFERROR(VLOOKUP($B305,'[9]SourceData (quarterly)'!$A$2:$Z$327,13, FALSE),0)</f>
        <v>13</v>
      </c>
      <c r="O305" s="18">
        <f>IFERROR(VLOOKUP($B305,'[9]SourceData (quarterly)'!$A$2:$Z$327,14, FALSE),0)</f>
        <v>11</v>
      </c>
      <c r="P305" s="18">
        <f>IFERROR(VLOOKUP($B305,'[9]SourceData (quarterly)'!$A$2:$Z$327,15, FALSE),0)</f>
        <v>171</v>
      </c>
      <c r="Q305" s="18">
        <f>IFERROR(VLOOKUP($B305,'[9]SourceData (quarterly)'!$A$2:$Z$327,16, FALSE),0)</f>
        <v>294368</v>
      </c>
      <c r="R305" s="18">
        <f>IFERROR(VLOOKUP($B305,'[9]SourceData (quarterly)'!$A$2:$Z$327,17, FALSE),0)</f>
        <v>348679</v>
      </c>
      <c r="S305" s="18">
        <f>IFERROR(VLOOKUP($B305,'[9]SourceData (quarterly)'!$A$2:$Z$327,18, FALSE),0)</f>
        <v>792257</v>
      </c>
      <c r="T305" s="18">
        <f>IFERROR(VLOOKUP($B305,'[9]SourceData (quarterly)'!$A$2:$Z$327,19, FALSE),0)</f>
        <v>743076</v>
      </c>
      <c r="U305" s="18">
        <f>IFERROR(VLOOKUP($B305,'[9]SourceData (quarterly)'!$A$2:$Z$327,20, FALSE),0)</f>
        <v>663739</v>
      </c>
      <c r="V305" s="18">
        <f>IFERROR(VLOOKUP($B305,'[9]SourceData (quarterly)'!$A$2:$Z$327,21, FALSE),0)</f>
        <v>125369</v>
      </c>
      <c r="W305" s="18">
        <f>IFERROR(VLOOKUP($B305,'[9]SourceData (quarterly)'!$A$2:$Z$327,22, FALSE),0)</f>
        <v>547990</v>
      </c>
      <c r="X305" s="18">
        <f>IFERROR(VLOOKUP($B305,'[9]SourceData (quarterly)'!$A$2:$Z$327,23, FALSE),0)</f>
        <v>243579</v>
      </c>
      <c r="Y305" s="18">
        <f>IFERROR(VLOOKUP($B305,'[9]SourceData (quarterly)'!$A$2:$Z$327,24, FALSE),0)</f>
        <v>671500</v>
      </c>
      <c r="Z305" s="18">
        <f>IFERROR(VLOOKUP($B305,'[9]SourceData (quarterly)'!$A$2:$Z$327,25, FALSE),0)</f>
        <v>389430</v>
      </c>
      <c r="AA305" s="18">
        <f>IFERROR(VLOOKUP($B305,'[9]SourceData (quarterly)'!$A$2:$Z$327,26, FALSE),0)</f>
        <v>517030</v>
      </c>
      <c r="AB305" s="18">
        <f>IFERROR(VLOOKUP($B305,'[9]SourceData (quarterly)'!$A$2:$AZ$327,27, FALSE),0)</f>
        <v>386429</v>
      </c>
      <c r="AC305" s="18">
        <f>IFERROR(VLOOKUP($B305,'[9]SourceData (quarterly)'!$A$2:$AZ$327,28, FALSE),0)</f>
        <v>5723446</v>
      </c>
    </row>
    <row r="306" spans="2:29" x14ac:dyDescent="0.2">
      <c r="B306" s="41" t="s">
        <v>213</v>
      </c>
      <c r="C306" s="41" t="s">
        <v>214</v>
      </c>
      <c r="D306" s="18">
        <f>IFERROR(VLOOKUP($B306,'[9]SourceData (quarterly)'!$A$2:$Z$327,3, FALSE),0)</f>
        <v>19</v>
      </c>
      <c r="E306" s="18">
        <f>IFERROR(VLOOKUP($B306,'[9]SourceData (quarterly)'!$A$2:$Z$327,4, FALSE),0)</f>
        <v>11</v>
      </c>
      <c r="F306" s="18">
        <f>IFERROR(VLOOKUP($B306,'[9]SourceData (quarterly)'!$A$2:$Z$327,5, FALSE),0)</f>
        <v>27</v>
      </c>
      <c r="G306" s="18">
        <f>IFERROR(VLOOKUP($B306,'[9]SourceData (quarterly)'!$A$2:$Z$327,6, FALSE),0)</f>
        <v>7</v>
      </c>
      <c r="H306" s="18">
        <f>IFERROR(VLOOKUP($B306,'[9]SourceData (quarterly)'!$A$2:$Z$327,7, FALSE),0)</f>
        <v>38</v>
      </c>
      <c r="I306" s="18">
        <f>IFERROR(VLOOKUP($B306,'[9]SourceData (quarterly)'!$A$2:$Z$327,8, FALSE),0)</f>
        <v>20</v>
      </c>
      <c r="J306" s="18">
        <f>IFERROR(VLOOKUP($B306,'[9]SourceData (quarterly)'!$A$2:$Z$327,9, FALSE),0)</f>
        <v>18</v>
      </c>
      <c r="K306" s="18">
        <f>IFERROR(VLOOKUP($B306,'[9]SourceData (quarterly)'!$A$2:$Z$327,10, FALSE),0)</f>
        <v>18</v>
      </c>
      <c r="L306" s="18">
        <f>IFERROR(VLOOKUP($B306,'[9]SourceData (quarterly)'!$A$2:$Z$327,11, FALSE),0)</f>
        <v>10</v>
      </c>
      <c r="M306" s="18">
        <f>IFERROR(VLOOKUP($B306,'[9]SourceData (quarterly)'!$A$2:$Z$327,12, FALSE),0)</f>
        <v>12</v>
      </c>
      <c r="N306" s="18">
        <f>IFERROR(VLOOKUP($B306,'[9]SourceData (quarterly)'!$A$2:$Z$327,13, FALSE),0)</f>
        <v>7</v>
      </c>
      <c r="O306" s="18">
        <f>IFERROR(VLOOKUP($B306,'[9]SourceData (quarterly)'!$A$2:$Z$327,14, FALSE),0)</f>
        <v>7</v>
      </c>
      <c r="P306" s="18">
        <f>IFERROR(VLOOKUP($B306,'[9]SourceData (quarterly)'!$A$2:$Z$327,15, FALSE),0)</f>
        <v>194</v>
      </c>
      <c r="Q306" s="18">
        <f>IFERROR(VLOOKUP($B306,'[9]SourceData (quarterly)'!$A$2:$Z$327,16, FALSE),0)</f>
        <v>512917</v>
      </c>
      <c r="R306" s="18">
        <f>IFERROR(VLOOKUP($B306,'[9]SourceData (quarterly)'!$A$2:$Z$327,17, FALSE),0)</f>
        <v>360274</v>
      </c>
      <c r="S306" s="18">
        <f>IFERROR(VLOOKUP($B306,'[9]SourceData (quarterly)'!$A$2:$Z$327,18, FALSE),0)</f>
        <v>839944</v>
      </c>
      <c r="T306" s="18">
        <f>IFERROR(VLOOKUP($B306,'[9]SourceData (quarterly)'!$A$2:$Z$327,19, FALSE),0)</f>
        <v>219088</v>
      </c>
      <c r="U306" s="18">
        <f>IFERROR(VLOOKUP($B306,'[9]SourceData (quarterly)'!$A$2:$Z$327,20, FALSE),0)</f>
        <v>1166543</v>
      </c>
      <c r="V306" s="18">
        <f>IFERROR(VLOOKUP($B306,'[9]SourceData (quarterly)'!$A$2:$Z$327,21, FALSE),0)</f>
        <v>660565</v>
      </c>
      <c r="W306" s="18">
        <f>IFERROR(VLOOKUP($B306,'[9]SourceData (quarterly)'!$A$2:$Z$327,22, FALSE),0)</f>
        <v>566519</v>
      </c>
      <c r="X306" s="18">
        <f>IFERROR(VLOOKUP($B306,'[9]SourceData (quarterly)'!$A$2:$Z$327,23, FALSE),0)</f>
        <v>563517</v>
      </c>
      <c r="Y306" s="18">
        <f>IFERROR(VLOOKUP($B306,'[9]SourceData (quarterly)'!$A$2:$Z$327,24, FALSE),0)</f>
        <v>295986</v>
      </c>
      <c r="Z306" s="18">
        <f>IFERROR(VLOOKUP($B306,'[9]SourceData (quarterly)'!$A$2:$Z$327,25, FALSE),0)</f>
        <v>349973</v>
      </c>
      <c r="AA306" s="18">
        <f>IFERROR(VLOOKUP($B306,'[9]SourceData (quarterly)'!$A$2:$Z$327,26, FALSE),0)</f>
        <v>195596</v>
      </c>
      <c r="AB306" s="18">
        <f>IFERROR(VLOOKUP($B306,'[9]SourceData (quarterly)'!$A$2:$AZ$327,27, FALSE),0)</f>
        <v>205993</v>
      </c>
      <c r="AC306" s="18">
        <f>IFERROR(VLOOKUP($B306,'[9]SourceData (quarterly)'!$A$2:$AZ$327,28, FALSE),0)</f>
        <v>5936915</v>
      </c>
    </row>
    <row r="307" spans="2:29" x14ac:dyDescent="0.2">
      <c r="B307" s="41" t="s">
        <v>215</v>
      </c>
      <c r="C307" s="41" t="s">
        <v>216</v>
      </c>
      <c r="D307" s="18">
        <f>IFERROR(VLOOKUP($B307,'[9]SourceData (quarterly)'!$A$2:$Z$327,3, FALSE),0)</f>
        <v>0</v>
      </c>
      <c r="E307" s="18">
        <f>IFERROR(VLOOKUP($B307,'[9]SourceData (quarterly)'!$A$2:$Z$327,4, FALSE),0)</f>
        <v>1</v>
      </c>
      <c r="F307" s="18">
        <f>IFERROR(VLOOKUP($B307,'[9]SourceData (quarterly)'!$A$2:$Z$327,5, FALSE),0)</f>
        <v>4</v>
      </c>
      <c r="G307" s="18">
        <f>IFERROR(VLOOKUP($B307,'[9]SourceData (quarterly)'!$A$2:$Z$327,6, FALSE),0)</f>
        <v>5</v>
      </c>
      <c r="H307" s="18">
        <f>IFERROR(VLOOKUP($B307,'[9]SourceData (quarterly)'!$A$2:$Z$327,7, FALSE),0)</f>
        <v>10</v>
      </c>
      <c r="I307" s="18">
        <f>IFERROR(VLOOKUP($B307,'[9]SourceData (quarterly)'!$A$2:$Z$327,8, FALSE),0)</f>
        <v>5</v>
      </c>
      <c r="J307" s="18">
        <f>IFERROR(VLOOKUP($B307,'[9]SourceData (quarterly)'!$A$2:$Z$327,9, FALSE),0)</f>
        <v>4</v>
      </c>
      <c r="K307" s="18">
        <f>IFERROR(VLOOKUP($B307,'[9]SourceData (quarterly)'!$A$2:$Z$327,10, FALSE),0)</f>
        <v>2</v>
      </c>
      <c r="L307" s="18">
        <f>IFERROR(VLOOKUP($B307,'[9]SourceData (quarterly)'!$A$2:$Z$327,11, FALSE),0)</f>
        <v>5</v>
      </c>
      <c r="M307" s="18">
        <f>IFERROR(VLOOKUP($B307,'[9]SourceData (quarterly)'!$A$2:$Z$327,12, FALSE),0)</f>
        <v>4</v>
      </c>
      <c r="N307" s="18">
        <f>IFERROR(VLOOKUP($B307,'[9]SourceData (quarterly)'!$A$2:$Z$327,13, FALSE),0)</f>
        <v>7</v>
      </c>
      <c r="O307" s="18">
        <f>IFERROR(VLOOKUP($B307,'[9]SourceData (quarterly)'!$A$2:$Z$327,14, FALSE),0)</f>
        <v>5</v>
      </c>
      <c r="P307" s="18">
        <f>IFERROR(VLOOKUP($B307,'[9]SourceData (quarterly)'!$A$2:$Z$327,15, FALSE),0)</f>
        <v>52</v>
      </c>
      <c r="Q307" s="18">
        <f>IFERROR(VLOOKUP($B307,'[9]SourceData (quarterly)'!$A$2:$Z$327,16, FALSE),0)</f>
        <v>0</v>
      </c>
      <c r="R307" s="18">
        <f>IFERROR(VLOOKUP($B307,'[9]SourceData (quarterly)'!$A$2:$Z$327,17, FALSE),0)</f>
        <v>32590</v>
      </c>
      <c r="S307" s="18">
        <f>IFERROR(VLOOKUP($B307,'[9]SourceData (quarterly)'!$A$2:$Z$327,18, FALSE),0)</f>
        <v>236140</v>
      </c>
      <c r="T307" s="18">
        <f>IFERROR(VLOOKUP($B307,'[9]SourceData (quarterly)'!$A$2:$Z$327,19, FALSE),0)</f>
        <v>190225</v>
      </c>
      <c r="U307" s="18">
        <f>IFERROR(VLOOKUP($B307,'[9]SourceData (quarterly)'!$A$2:$Z$327,20, FALSE),0)</f>
        <v>459693</v>
      </c>
      <c r="V307" s="18">
        <f>IFERROR(VLOOKUP($B307,'[9]SourceData (quarterly)'!$A$2:$Z$327,21, FALSE),0)</f>
        <v>267100</v>
      </c>
      <c r="W307" s="18">
        <f>IFERROR(VLOOKUP($B307,'[9]SourceData (quarterly)'!$A$2:$Z$327,22, FALSE),0)</f>
        <v>184349</v>
      </c>
      <c r="X307" s="18">
        <f>IFERROR(VLOOKUP($B307,'[9]SourceData (quarterly)'!$A$2:$Z$327,23, FALSE),0)</f>
        <v>105799</v>
      </c>
      <c r="Y307" s="18">
        <f>IFERROR(VLOOKUP($B307,'[9]SourceData (quarterly)'!$A$2:$Z$327,24, FALSE),0)</f>
        <v>289100</v>
      </c>
      <c r="Z307" s="18">
        <f>IFERROR(VLOOKUP($B307,'[9]SourceData (quarterly)'!$A$2:$Z$327,25, FALSE),0)</f>
        <v>196000</v>
      </c>
      <c r="AA307" s="18">
        <f>IFERROR(VLOOKUP($B307,'[9]SourceData (quarterly)'!$A$2:$Z$327,26, FALSE),0)</f>
        <v>342090</v>
      </c>
      <c r="AB307" s="18">
        <f>IFERROR(VLOOKUP($B307,'[9]SourceData (quarterly)'!$A$2:$AZ$327,27, FALSE),0)</f>
        <v>361310</v>
      </c>
      <c r="AC307" s="18">
        <f>IFERROR(VLOOKUP($B307,'[9]SourceData (quarterly)'!$A$2:$AZ$327,28, FALSE),0)</f>
        <v>2664396</v>
      </c>
    </row>
    <row r="308" spans="2:29" x14ac:dyDescent="0.2">
      <c r="B308" s="41" t="s">
        <v>217</v>
      </c>
      <c r="C308" s="41" t="s">
        <v>218</v>
      </c>
      <c r="D308" s="18">
        <f>IFERROR(VLOOKUP($B308,'[9]SourceData (quarterly)'!$A$2:$Z$327,3, FALSE),0)</f>
        <v>7</v>
      </c>
      <c r="E308" s="18">
        <f>IFERROR(VLOOKUP($B308,'[9]SourceData (quarterly)'!$A$2:$Z$327,4, FALSE),0)</f>
        <v>7</v>
      </c>
      <c r="F308" s="18">
        <f>IFERROR(VLOOKUP($B308,'[9]SourceData (quarterly)'!$A$2:$Z$327,5, FALSE),0)</f>
        <v>13</v>
      </c>
      <c r="G308" s="18">
        <f>IFERROR(VLOOKUP($B308,'[9]SourceData (quarterly)'!$A$2:$Z$327,6, FALSE),0)</f>
        <v>7</v>
      </c>
      <c r="H308" s="18">
        <f>IFERROR(VLOOKUP($B308,'[9]SourceData (quarterly)'!$A$2:$Z$327,7, FALSE),0)</f>
        <v>10</v>
      </c>
      <c r="I308" s="18">
        <f>IFERROR(VLOOKUP($B308,'[9]SourceData (quarterly)'!$A$2:$Z$327,8, FALSE),0)</f>
        <v>23</v>
      </c>
      <c r="J308" s="18">
        <f>IFERROR(VLOOKUP($B308,'[9]SourceData (quarterly)'!$A$2:$Z$327,9, FALSE),0)</f>
        <v>22</v>
      </c>
      <c r="K308" s="18">
        <f>IFERROR(VLOOKUP($B308,'[9]SourceData (quarterly)'!$A$2:$Z$327,10, FALSE),0)</f>
        <v>14</v>
      </c>
      <c r="L308" s="18">
        <f>IFERROR(VLOOKUP($B308,'[9]SourceData (quarterly)'!$A$2:$Z$327,11, FALSE),0)</f>
        <v>22</v>
      </c>
      <c r="M308" s="18">
        <f>IFERROR(VLOOKUP($B308,'[9]SourceData (quarterly)'!$A$2:$Z$327,12, FALSE),0)</f>
        <v>32</v>
      </c>
      <c r="N308" s="18">
        <f>IFERROR(VLOOKUP($B308,'[9]SourceData (quarterly)'!$A$2:$Z$327,13, FALSE),0)</f>
        <v>49</v>
      </c>
      <c r="O308" s="18">
        <f>IFERROR(VLOOKUP($B308,'[9]SourceData (quarterly)'!$A$2:$Z$327,14, FALSE),0)</f>
        <v>16</v>
      </c>
      <c r="P308" s="18">
        <f>IFERROR(VLOOKUP($B308,'[9]SourceData (quarterly)'!$A$2:$Z$327,15, FALSE),0)</f>
        <v>222</v>
      </c>
      <c r="Q308" s="18">
        <f>IFERROR(VLOOKUP($B308,'[9]SourceData (quarterly)'!$A$2:$Z$327,16, FALSE),0)</f>
        <v>320794</v>
      </c>
      <c r="R308" s="18">
        <f>IFERROR(VLOOKUP($B308,'[9]SourceData (quarterly)'!$A$2:$Z$327,17, FALSE),0)</f>
        <v>259993</v>
      </c>
      <c r="S308" s="18">
        <f>IFERROR(VLOOKUP($B308,'[9]SourceData (quarterly)'!$A$2:$Z$327,18, FALSE),0)</f>
        <v>467987</v>
      </c>
      <c r="T308" s="18">
        <f>IFERROR(VLOOKUP($B308,'[9]SourceData (quarterly)'!$A$2:$Z$327,19, FALSE),0)</f>
        <v>288794</v>
      </c>
      <c r="U308" s="18">
        <f>IFERROR(VLOOKUP($B308,'[9]SourceData (quarterly)'!$A$2:$Z$327,20, FALSE),0)</f>
        <v>376384</v>
      </c>
      <c r="V308" s="18">
        <f>IFERROR(VLOOKUP($B308,'[9]SourceData (quarterly)'!$A$2:$Z$327,21, FALSE),0)</f>
        <v>905932</v>
      </c>
      <c r="W308" s="18">
        <f>IFERROR(VLOOKUP($B308,'[9]SourceData (quarterly)'!$A$2:$Z$327,22, FALSE),0)</f>
        <v>947278</v>
      </c>
      <c r="X308" s="18">
        <f>IFERROR(VLOOKUP($B308,'[9]SourceData (quarterly)'!$A$2:$Z$327,23, FALSE),0)</f>
        <v>632016</v>
      </c>
      <c r="Y308" s="18">
        <f>IFERROR(VLOOKUP($B308,'[9]SourceData (quarterly)'!$A$2:$Z$327,24, FALSE),0)</f>
        <v>1160769</v>
      </c>
      <c r="Z308" s="18">
        <f>IFERROR(VLOOKUP($B308,'[9]SourceData (quarterly)'!$A$2:$Z$327,25, FALSE),0)</f>
        <v>1756932</v>
      </c>
      <c r="AA308" s="18">
        <f>IFERROR(VLOOKUP($B308,'[9]SourceData (quarterly)'!$A$2:$Z$327,26, FALSE),0)</f>
        <v>2407665</v>
      </c>
      <c r="AB308" s="18">
        <f>IFERROR(VLOOKUP($B308,'[9]SourceData (quarterly)'!$A$2:$AZ$327,27, FALSE),0)</f>
        <v>736823</v>
      </c>
      <c r="AC308" s="18">
        <f>IFERROR(VLOOKUP($B308,'[9]SourceData (quarterly)'!$A$2:$AZ$327,28, FALSE),0)</f>
        <v>10261367</v>
      </c>
    </row>
    <row r="309" spans="2:29" x14ac:dyDescent="0.2">
      <c r="B309" s="41" t="s">
        <v>219</v>
      </c>
      <c r="C309" s="41" t="s">
        <v>220</v>
      </c>
      <c r="D309" s="18">
        <f>IFERROR(VLOOKUP($B309,'[9]SourceData (quarterly)'!$A$2:$Z$327,3, FALSE),0)</f>
        <v>4</v>
      </c>
      <c r="E309" s="18">
        <f>IFERROR(VLOOKUP($B309,'[9]SourceData (quarterly)'!$A$2:$Z$327,4, FALSE),0)</f>
        <v>1</v>
      </c>
      <c r="F309" s="18">
        <f>IFERROR(VLOOKUP($B309,'[9]SourceData (quarterly)'!$A$2:$Z$327,5, FALSE),0)</f>
        <v>8</v>
      </c>
      <c r="G309" s="18">
        <f>IFERROR(VLOOKUP($B309,'[9]SourceData (quarterly)'!$A$2:$Z$327,6, FALSE),0)</f>
        <v>4</v>
      </c>
      <c r="H309" s="18">
        <f>IFERROR(VLOOKUP($B309,'[9]SourceData (quarterly)'!$A$2:$Z$327,7, FALSE),0)</f>
        <v>1</v>
      </c>
      <c r="I309" s="18">
        <f>IFERROR(VLOOKUP($B309,'[9]SourceData (quarterly)'!$A$2:$Z$327,8, FALSE),0)</f>
        <v>1</v>
      </c>
      <c r="J309" s="18">
        <f>IFERROR(VLOOKUP($B309,'[9]SourceData (quarterly)'!$A$2:$Z$327,9, FALSE),0)</f>
        <v>8</v>
      </c>
      <c r="K309" s="18">
        <f>IFERROR(VLOOKUP($B309,'[9]SourceData (quarterly)'!$A$2:$Z$327,10, FALSE),0)</f>
        <v>3</v>
      </c>
      <c r="L309" s="18">
        <f>IFERROR(VLOOKUP($B309,'[9]SourceData (quarterly)'!$A$2:$Z$327,11, FALSE),0)</f>
        <v>2</v>
      </c>
      <c r="M309" s="18">
        <f>IFERROR(VLOOKUP($B309,'[9]SourceData (quarterly)'!$A$2:$Z$327,12, FALSE),0)</f>
        <v>3</v>
      </c>
      <c r="N309" s="18">
        <f>IFERROR(VLOOKUP($B309,'[9]SourceData (quarterly)'!$A$2:$Z$327,13, FALSE),0)</f>
        <v>6</v>
      </c>
      <c r="O309" s="18">
        <f>IFERROR(VLOOKUP($B309,'[9]SourceData (quarterly)'!$A$2:$Z$327,14, FALSE),0)</f>
        <v>3</v>
      </c>
      <c r="P309" s="18">
        <f>IFERROR(VLOOKUP($B309,'[9]SourceData (quarterly)'!$A$2:$Z$327,15, FALSE),0)</f>
        <v>44</v>
      </c>
      <c r="Q309" s="18">
        <f>IFERROR(VLOOKUP($B309,'[9]SourceData (quarterly)'!$A$2:$Z$327,16, FALSE),0)</f>
        <v>78960</v>
      </c>
      <c r="R309" s="18">
        <f>IFERROR(VLOOKUP($B309,'[9]SourceData (quarterly)'!$A$2:$Z$327,17, FALSE),0)</f>
        <v>39599</v>
      </c>
      <c r="S309" s="18">
        <f>IFERROR(VLOOKUP($B309,'[9]SourceData (quarterly)'!$A$2:$Z$327,18, FALSE),0)</f>
        <v>298494</v>
      </c>
      <c r="T309" s="18">
        <f>IFERROR(VLOOKUP($B309,'[9]SourceData (quarterly)'!$A$2:$Z$327,19, FALSE),0)</f>
        <v>154988</v>
      </c>
      <c r="U309" s="18">
        <f>IFERROR(VLOOKUP($B309,'[9]SourceData (quarterly)'!$A$2:$Z$327,20, FALSE),0)</f>
        <v>30599</v>
      </c>
      <c r="V309" s="18">
        <f>IFERROR(VLOOKUP($B309,'[9]SourceData (quarterly)'!$A$2:$Z$327,21, FALSE),0)</f>
        <v>50000</v>
      </c>
      <c r="W309" s="18">
        <f>IFERROR(VLOOKUP($B309,'[9]SourceData (quarterly)'!$A$2:$Z$327,22, FALSE),0)</f>
        <v>290192</v>
      </c>
      <c r="X309" s="18">
        <f>IFERROR(VLOOKUP($B309,'[9]SourceData (quarterly)'!$A$2:$Z$327,23, FALSE),0)</f>
        <v>132397</v>
      </c>
      <c r="Y309" s="18">
        <f>IFERROR(VLOOKUP($B309,'[9]SourceData (quarterly)'!$A$2:$Z$327,24, FALSE),0)</f>
        <v>49598</v>
      </c>
      <c r="Z309" s="18">
        <f>IFERROR(VLOOKUP($B309,'[9]SourceData (quarterly)'!$A$2:$Z$327,25, FALSE),0)</f>
        <v>113597</v>
      </c>
      <c r="AA309" s="18">
        <f>IFERROR(VLOOKUP($B309,'[9]SourceData (quarterly)'!$A$2:$Z$327,26, FALSE),0)</f>
        <v>202645</v>
      </c>
      <c r="AB309" s="18">
        <f>IFERROR(VLOOKUP($B309,'[9]SourceData (quarterly)'!$A$2:$AZ$327,27, FALSE),0)</f>
        <v>113597</v>
      </c>
      <c r="AC309" s="18">
        <f>IFERROR(VLOOKUP($B309,'[9]SourceData (quarterly)'!$A$2:$AZ$327,28, FALSE),0)</f>
        <v>1554666</v>
      </c>
    </row>
    <row r="310" spans="2:29" x14ac:dyDescent="0.2">
      <c r="B310" s="41" t="s">
        <v>221</v>
      </c>
      <c r="C310" s="41" t="s">
        <v>222</v>
      </c>
      <c r="D310" s="18">
        <f>IFERROR(VLOOKUP($B310,'[9]SourceData (quarterly)'!$A$2:$Z$327,3, FALSE),0)</f>
        <v>3</v>
      </c>
      <c r="E310" s="18">
        <f>IFERROR(VLOOKUP($B310,'[9]SourceData (quarterly)'!$A$2:$Z$327,4, FALSE),0)</f>
        <v>2</v>
      </c>
      <c r="F310" s="18">
        <f>IFERROR(VLOOKUP($B310,'[9]SourceData (quarterly)'!$A$2:$Z$327,5, FALSE),0)</f>
        <v>3</v>
      </c>
      <c r="G310" s="18">
        <f>IFERROR(VLOOKUP($B310,'[9]SourceData (quarterly)'!$A$2:$Z$327,6, FALSE),0)</f>
        <v>4</v>
      </c>
      <c r="H310" s="18">
        <f>IFERROR(VLOOKUP($B310,'[9]SourceData (quarterly)'!$A$2:$Z$327,7, FALSE),0)</f>
        <v>2</v>
      </c>
      <c r="I310" s="18">
        <f>IFERROR(VLOOKUP($B310,'[9]SourceData (quarterly)'!$A$2:$Z$327,8, FALSE),0)</f>
        <v>2</v>
      </c>
      <c r="J310" s="18">
        <f>IFERROR(VLOOKUP($B310,'[9]SourceData (quarterly)'!$A$2:$Z$327,9, FALSE),0)</f>
        <v>2</v>
      </c>
      <c r="K310" s="18">
        <f>IFERROR(VLOOKUP($B310,'[9]SourceData (quarterly)'!$A$2:$Z$327,10, FALSE),0)</f>
        <v>0</v>
      </c>
      <c r="L310" s="18">
        <f>IFERROR(VLOOKUP($B310,'[9]SourceData (quarterly)'!$A$2:$Z$327,11, FALSE),0)</f>
        <v>0</v>
      </c>
      <c r="M310" s="18">
        <f>IFERROR(VLOOKUP($B310,'[9]SourceData (quarterly)'!$A$2:$Z$327,12, FALSE),0)</f>
        <v>2</v>
      </c>
      <c r="N310" s="18">
        <f>IFERROR(VLOOKUP($B310,'[9]SourceData (quarterly)'!$A$2:$Z$327,13, FALSE),0)</f>
        <v>9</v>
      </c>
      <c r="O310" s="18">
        <f>IFERROR(VLOOKUP($B310,'[9]SourceData (quarterly)'!$A$2:$Z$327,14, FALSE),0)</f>
        <v>10</v>
      </c>
      <c r="P310" s="18">
        <f>IFERROR(VLOOKUP($B310,'[9]SourceData (quarterly)'!$A$2:$Z$327,15, FALSE),0)</f>
        <v>39</v>
      </c>
      <c r="Q310" s="18">
        <f>IFERROR(VLOOKUP($B310,'[9]SourceData (quarterly)'!$A$2:$Z$327,16, FALSE),0)</f>
        <v>107240</v>
      </c>
      <c r="R310" s="18">
        <f>IFERROR(VLOOKUP($B310,'[9]SourceData (quarterly)'!$A$2:$Z$327,17, FALSE),0)</f>
        <v>70020</v>
      </c>
      <c r="S310" s="18">
        <f>IFERROR(VLOOKUP($B310,'[9]SourceData (quarterly)'!$A$2:$Z$327,18, FALSE),0)</f>
        <v>102480</v>
      </c>
      <c r="T310" s="18">
        <f>IFERROR(VLOOKUP($B310,'[9]SourceData (quarterly)'!$A$2:$Z$327,19, FALSE),0)</f>
        <v>125300</v>
      </c>
      <c r="U310" s="18">
        <f>IFERROR(VLOOKUP($B310,'[9]SourceData (quarterly)'!$A$2:$Z$327,20, FALSE),0)</f>
        <v>67980</v>
      </c>
      <c r="V310" s="18">
        <f>IFERROR(VLOOKUP($B310,'[9]SourceData (quarterly)'!$A$2:$Z$327,21, FALSE),0)</f>
        <v>139990</v>
      </c>
      <c r="W310" s="18">
        <f>IFERROR(VLOOKUP($B310,'[9]SourceData (quarterly)'!$A$2:$Z$327,22, FALSE),0)</f>
        <v>127990</v>
      </c>
      <c r="X310" s="18">
        <f>IFERROR(VLOOKUP($B310,'[9]SourceData (quarterly)'!$A$2:$Z$327,23, FALSE),0)</f>
        <v>0</v>
      </c>
      <c r="Y310" s="18">
        <f>IFERROR(VLOOKUP($B310,'[9]SourceData (quarterly)'!$A$2:$Z$327,24, FALSE),0)</f>
        <v>0</v>
      </c>
      <c r="Z310" s="18">
        <f>IFERROR(VLOOKUP($B310,'[9]SourceData (quarterly)'!$A$2:$Z$327,25, FALSE),0)</f>
        <v>92800</v>
      </c>
      <c r="AA310" s="18">
        <f>IFERROR(VLOOKUP($B310,'[9]SourceData (quarterly)'!$A$2:$Z$327,26, FALSE),0)</f>
        <v>384166</v>
      </c>
      <c r="AB310" s="18">
        <f>IFERROR(VLOOKUP($B310,'[9]SourceData (quarterly)'!$A$2:$AZ$327,27, FALSE),0)</f>
        <v>469795</v>
      </c>
      <c r="AC310" s="18">
        <f>IFERROR(VLOOKUP($B310,'[9]SourceData (quarterly)'!$A$2:$AZ$327,28, FALSE),0)</f>
        <v>1687761</v>
      </c>
    </row>
    <row r="311" spans="2:29" x14ac:dyDescent="0.2">
      <c r="B311" s="41" t="s">
        <v>333</v>
      </c>
      <c r="C311" s="41" t="s">
        <v>334</v>
      </c>
      <c r="D311" s="18">
        <f>IFERROR(VLOOKUP($B311,'[9]SourceData (quarterly)'!$A$2:$Z$327,3, FALSE),0)</f>
        <v>12</v>
      </c>
      <c r="E311" s="18">
        <f>IFERROR(VLOOKUP($B311,'[9]SourceData (quarterly)'!$A$2:$Z$327,4, FALSE),0)</f>
        <v>5</v>
      </c>
      <c r="F311" s="18">
        <f>IFERROR(VLOOKUP($B311,'[9]SourceData (quarterly)'!$A$2:$Z$327,5, FALSE),0)</f>
        <v>15</v>
      </c>
      <c r="G311" s="18">
        <f>IFERROR(VLOOKUP($B311,'[9]SourceData (quarterly)'!$A$2:$Z$327,6, FALSE),0)</f>
        <v>11</v>
      </c>
      <c r="H311" s="18">
        <f>IFERROR(VLOOKUP($B311,'[9]SourceData (quarterly)'!$A$2:$Z$327,7, FALSE),0)</f>
        <v>9</v>
      </c>
      <c r="I311" s="18">
        <f>IFERROR(VLOOKUP($B311,'[9]SourceData (quarterly)'!$A$2:$Z$327,8, FALSE),0)</f>
        <v>5</v>
      </c>
      <c r="J311" s="18">
        <f>IFERROR(VLOOKUP($B311,'[9]SourceData (quarterly)'!$A$2:$Z$327,9, FALSE),0)</f>
        <v>5</v>
      </c>
      <c r="K311" s="18">
        <f>IFERROR(VLOOKUP($B311,'[9]SourceData (quarterly)'!$A$2:$Z$327,10, FALSE),0)</f>
        <v>0</v>
      </c>
      <c r="L311" s="18">
        <f>IFERROR(VLOOKUP($B311,'[9]SourceData (quarterly)'!$A$2:$Z$327,11, FALSE),0)</f>
        <v>7</v>
      </c>
      <c r="M311" s="18">
        <f>IFERROR(VLOOKUP($B311,'[9]SourceData (quarterly)'!$A$2:$Z$327,12, FALSE),0)</f>
        <v>1</v>
      </c>
      <c r="N311" s="18">
        <f>IFERROR(VLOOKUP($B311,'[9]SourceData (quarterly)'!$A$2:$Z$327,13, FALSE),0)</f>
        <v>0</v>
      </c>
      <c r="O311" s="18">
        <f>IFERROR(VLOOKUP($B311,'[9]SourceData (quarterly)'!$A$2:$Z$327,14, FALSE),0)</f>
        <v>0</v>
      </c>
      <c r="P311" s="18">
        <f>IFERROR(VLOOKUP($B311,'[9]SourceData (quarterly)'!$A$2:$Z$327,15, FALSE),0)</f>
        <v>70</v>
      </c>
      <c r="Q311" s="18">
        <f>IFERROR(VLOOKUP($B311,'[9]SourceData (quarterly)'!$A$2:$Z$327,16, FALSE),0)</f>
        <v>474104</v>
      </c>
      <c r="R311" s="18">
        <f>IFERROR(VLOOKUP($B311,'[9]SourceData (quarterly)'!$A$2:$Z$327,17, FALSE),0)</f>
        <v>196398</v>
      </c>
      <c r="S311" s="18">
        <f>IFERROR(VLOOKUP($B311,'[9]SourceData (quarterly)'!$A$2:$Z$327,18, FALSE),0)</f>
        <v>704609</v>
      </c>
      <c r="T311" s="18">
        <f>IFERROR(VLOOKUP($B311,'[9]SourceData (quarterly)'!$A$2:$Z$327,19, FALSE),0)</f>
        <v>533023</v>
      </c>
      <c r="U311" s="18">
        <f>IFERROR(VLOOKUP($B311,'[9]SourceData (quarterly)'!$A$2:$Z$327,20, FALSE),0)</f>
        <v>448948</v>
      </c>
      <c r="V311" s="18">
        <f>IFERROR(VLOOKUP($B311,'[9]SourceData (quarterly)'!$A$2:$Z$327,21, FALSE),0)</f>
        <v>264760</v>
      </c>
      <c r="W311" s="18">
        <f>IFERROR(VLOOKUP($B311,'[9]SourceData (quarterly)'!$A$2:$Z$327,22, FALSE),0)</f>
        <v>306189</v>
      </c>
      <c r="X311" s="18">
        <f>IFERROR(VLOOKUP($B311,'[9]SourceData (quarterly)'!$A$2:$Z$327,23, FALSE),0)</f>
        <v>0</v>
      </c>
      <c r="Y311" s="18">
        <f>IFERROR(VLOOKUP($B311,'[9]SourceData (quarterly)'!$A$2:$Z$327,24, FALSE),0)</f>
        <v>419796</v>
      </c>
      <c r="Z311" s="18">
        <f>IFERROR(VLOOKUP($B311,'[9]SourceData (quarterly)'!$A$2:$Z$327,25, FALSE),0)</f>
        <v>80300</v>
      </c>
      <c r="AA311" s="18">
        <f>IFERROR(VLOOKUP($B311,'[9]SourceData (quarterly)'!$A$2:$Z$327,26, FALSE),0)</f>
        <v>0</v>
      </c>
      <c r="AB311" s="18">
        <f>IFERROR(VLOOKUP($B311,'[9]SourceData (quarterly)'!$A$2:$AZ$327,27, FALSE),0)</f>
        <v>0</v>
      </c>
      <c r="AC311" s="18">
        <f>IFERROR(VLOOKUP($B311,'[9]SourceData (quarterly)'!$A$2:$AZ$327,28, FALSE),0)</f>
        <v>3428127</v>
      </c>
    </row>
    <row r="312" spans="2:29" x14ac:dyDescent="0.2">
      <c r="B312" s="41" t="s">
        <v>335</v>
      </c>
      <c r="C312" s="41" t="s">
        <v>336</v>
      </c>
      <c r="D312" s="18">
        <f>IFERROR(VLOOKUP($B312,'[9]SourceData (quarterly)'!$A$2:$Z$327,3, FALSE),0)</f>
        <v>2</v>
      </c>
      <c r="E312" s="18">
        <f>IFERROR(VLOOKUP($B312,'[9]SourceData (quarterly)'!$A$2:$Z$327,4, FALSE),0)</f>
        <v>9</v>
      </c>
      <c r="F312" s="18">
        <f>IFERROR(VLOOKUP($B312,'[9]SourceData (quarterly)'!$A$2:$Z$327,5, FALSE),0)</f>
        <v>8</v>
      </c>
      <c r="G312" s="18">
        <f>IFERROR(VLOOKUP($B312,'[9]SourceData (quarterly)'!$A$2:$Z$327,6, FALSE),0)</f>
        <v>10</v>
      </c>
      <c r="H312" s="18">
        <f>IFERROR(VLOOKUP($B312,'[9]SourceData (quarterly)'!$A$2:$Z$327,7, FALSE),0)</f>
        <v>10</v>
      </c>
      <c r="I312" s="18">
        <f>IFERROR(VLOOKUP($B312,'[9]SourceData (quarterly)'!$A$2:$Z$327,8, FALSE),0)</f>
        <v>6</v>
      </c>
      <c r="J312" s="18">
        <f>IFERROR(VLOOKUP($B312,'[9]SourceData (quarterly)'!$A$2:$Z$327,9, FALSE),0)</f>
        <v>8</v>
      </c>
      <c r="K312" s="18">
        <f>IFERROR(VLOOKUP($B312,'[9]SourceData (quarterly)'!$A$2:$Z$327,10, FALSE),0)</f>
        <v>13</v>
      </c>
      <c r="L312" s="18">
        <f>IFERROR(VLOOKUP($B312,'[9]SourceData (quarterly)'!$A$2:$Z$327,11, FALSE),0)</f>
        <v>8</v>
      </c>
      <c r="M312" s="18">
        <f>IFERROR(VLOOKUP($B312,'[9]SourceData (quarterly)'!$A$2:$Z$327,12, FALSE),0)</f>
        <v>13</v>
      </c>
      <c r="N312" s="18">
        <f>IFERROR(VLOOKUP($B312,'[9]SourceData (quarterly)'!$A$2:$Z$327,13, FALSE),0)</f>
        <v>9</v>
      </c>
      <c r="O312" s="18">
        <f>IFERROR(VLOOKUP($B312,'[9]SourceData (quarterly)'!$A$2:$Z$327,14, FALSE),0)</f>
        <v>6</v>
      </c>
      <c r="P312" s="18">
        <f>IFERROR(VLOOKUP($B312,'[9]SourceData (quarterly)'!$A$2:$Z$327,15, FALSE),0)</f>
        <v>102</v>
      </c>
      <c r="Q312" s="18">
        <f>IFERROR(VLOOKUP($B312,'[9]SourceData (quarterly)'!$A$2:$Z$327,16, FALSE),0)</f>
        <v>57999</v>
      </c>
      <c r="R312" s="18">
        <f>IFERROR(VLOOKUP($B312,'[9]SourceData (quarterly)'!$A$2:$Z$327,17, FALSE),0)</f>
        <v>287993</v>
      </c>
      <c r="S312" s="18">
        <f>IFERROR(VLOOKUP($B312,'[9]SourceData (quarterly)'!$A$2:$Z$327,18, FALSE),0)</f>
        <v>389162</v>
      </c>
      <c r="T312" s="18">
        <f>IFERROR(VLOOKUP($B312,'[9]SourceData (quarterly)'!$A$2:$Z$327,19, FALSE),0)</f>
        <v>333393</v>
      </c>
      <c r="U312" s="18">
        <f>IFERROR(VLOOKUP($B312,'[9]SourceData (quarterly)'!$A$2:$Z$327,20, FALSE),0)</f>
        <v>349198</v>
      </c>
      <c r="V312" s="18">
        <f>IFERROR(VLOOKUP($B312,'[9]SourceData (quarterly)'!$A$2:$Z$327,21, FALSE),0)</f>
        <v>307996</v>
      </c>
      <c r="W312" s="18">
        <f>IFERROR(VLOOKUP($B312,'[9]SourceData (quarterly)'!$A$2:$Z$327,22, FALSE),0)</f>
        <v>296497</v>
      </c>
      <c r="X312" s="18">
        <f>IFERROR(VLOOKUP($B312,'[9]SourceData (quarterly)'!$A$2:$Z$327,23, FALSE),0)</f>
        <v>539791</v>
      </c>
      <c r="Y312" s="18">
        <f>IFERROR(VLOOKUP($B312,'[9]SourceData (quarterly)'!$A$2:$Z$327,24, FALSE),0)</f>
        <v>370093</v>
      </c>
      <c r="Z312" s="18">
        <f>IFERROR(VLOOKUP($B312,'[9]SourceData (quarterly)'!$A$2:$Z$327,25, FALSE),0)</f>
        <v>572494</v>
      </c>
      <c r="AA312" s="18">
        <f>IFERROR(VLOOKUP($B312,'[9]SourceData (quarterly)'!$A$2:$Z$327,26, FALSE),0)</f>
        <v>552891</v>
      </c>
      <c r="AB312" s="18">
        <f>IFERROR(VLOOKUP($B312,'[9]SourceData (quarterly)'!$A$2:$AZ$327,27, FALSE),0)</f>
        <v>462194</v>
      </c>
      <c r="AC312" s="18">
        <f>IFERROR(VLOOKUP($B312,'[9]SourceData (quarterly)'!$A$2:$AZ$327,28, FALSE),0)</f>
        <v>4519701</v>
      </c>
    </row>
    <row r="313" spans="2:29" x14ac:dyDescent="0.2">
      <c r="B313" s="41" t="s">
        <v>337</v>
      </c>
      <c r="C313" s="41" t="s">
        <v>338</v>
      </c>
      <c r="D313" s="18">
        <f>IFERROR(VLOOKUP($B313,'[9]SourceData (quarterly)'!$A$2:$Z$327,3, FALSE),0)</f>
        <v>6</v>
      </c>
      <c r="E313" s="18">
        <f>IFERROR(VLOOKUP($B313,'[9]SourceData (quarterly)'!$A$2:$Z$327,4, FALSE),0)</f>
        <v>2</v>
      </c>
      <c r="F313" s="18">
        <f>IFERROR(VLOOKUP($B313,'[9]SourceData (quarterly)'!$A$2:$Z$327,5, FALSE),0)</f>
        <v>16</v>
      </c>
      <c r="G313" s="18">
        <f>IFERROR(VLOOKUP($B313,'[9]SourceData (quarterly)'!$A$2:$Z$327,6, FALSE),0)</f>
        <v>3</v>
      </c>
      <c r="H313" s="18">
        <f>IFERROR(VLOOKUP($B313,'[9]SourceData (quarterly)'!$A$2:$Z$327,7, FALSE),0)</f>
        <v>8</v>
      </c>
      <c r="I313" s="18">
        <f>IFERROR(VLOOKUP($B313,'[9]SourceData (quarterly)'!$A$2:$Z$327,8, FALSE),0)</f>
        <v>2</v>
      </c>
      <c r="J313" s="18">
        <f>IFERROR(VLOOKUP($B313,'[9]SourceData (quarterly)'!$A$2:$Z$327,9, FALSE),0)</f>
        <v>21</v>
      </c>
      <c r="K313" s="18">
        <f>IFERROR(VLOOKUP($B313,'[9]SourceData (quarterly)'!$A$2:$Z$327,10, FALSE),0)</f>
        <v>10</v>
      </c>
      <c r="L313" s="18">
        <f>IFERROR(VLOOKUP($B313,'[9]SourceData (quarterly)'!$A$2:$Z$327,11, FALSE),0)</f>
        <v>2</v>
      </c>
      <c r="M313" s="18">
        <f>IFERROR(VLOOKUP($B313,'[9]SourceData (quarterly)'!$A$2:$Z$327,12, FALSE),0)</f>
        <v>14</v>
      </c>
      <c r="N313" s="18">
        <f>IFERROR(VLOOKUP($B313,'[9]SourceData (quarterly)'!$A$2:$Z$327,13, FALSE),0)</f>
        <v>19</v>
      </c>
      <c r="O313" s="18">
        <f>IFERROR(VLOOKUP($B313,'[9]SourceData (quarterly)'!$A$2:$Z$327,14, FALSE),0)</f>
        <v>9</v>
      </c>
      <c r="P313" s="18">
        <f>IFERROR(VLOOKUP($B313,'[9]SourceData (quarterly)'!$A$2:$Z$327,15, FALSE),0)</f>
        <v>112</v>
      </c>
      <c r="Q313" s="18">
        <f>IFERROR(VLOOKUP($B313,'[9]SourceData (quarterly)'!$A$2:$Z$327,16, FALSE),0)</f>
        <v>191750</v>
      </c>
      <c r="R313" s="18">
        <f>IFERROR(VLOOKUP($B313,'[9]SourceData (quarterly)'!$A$2:$Z$327,17, FALSE),0)</f>
        <v>62490</v>
      </c>
      <c r="S313" s="18">
        <f>IFERROR(VLOOKUP($B313,'[9]SourceData (quarterly)'!$A$2:$Z$327,18, FALSE),0)</f>
        <v>581302</v>
      </c>
      <c r="T313" s="18">
        <f>IFERROR(VLOOKUP($B313,'[9]SourceData (quarterly)'!$A$2:$Z$327,19, FALSE),0)</f>
        <v>149990</v>
      </c>
      <c r="U313" s="18">
        <f>IFERROR(VLOOKUP($B313,'[9]SourceData (quarterly)'!$A$2:$Z$327,20, FALSE),0)</f>
        <v>361850</v>
      </c>
      <c r="V313" s="18">
        <f>IFERROR(VLOOKUP($B313,'[9]SourceData (quarterly)'!$A$2:$Z$327,21, FALSE),0)</f>
        <v>111999</v>
      </c>
      <c r="W313" s="18">
        <f>IFERROR(VLOOKUP($B313,'[9]SourceData (quarterly)'!$A$2:$Z$327,22, FALSE),0)</f>
        <v>980158</v>
      </c>
      <c r="X313" s="18">
        <f>IFERROR(VLOOKUP($B313,'[9]SourceData (quarterly)'!$A$2:$Z$327,23, FALSE),0)</f>
        <v>491686</v>
      </c>
      <c r="Y313" s="18">
        <f>IFERROR(VLOOKUP($B313,'[9]SourceData (quarterly)'!$A$2:$Z$327,24, FALSE),0)</f>
        <v>120990</v>
      </c>
      <c r="Z313" s="18">
        <f>IFERROR(VLOOKUP($B313,'[9]SourceData (quarterly)'!$A$2:$Z$327,25, FALSE),0)</f>
        <v>436823</v>
      </c>
      <c r="AA313" s="18">
        <f>IFERROR(VLOOKUP($B313,'[9]SourceData (quarterly)'!$A$2:$Z$327,26, FALSE),0)</f>
        <v>499990</v>
      </c>
      <c r="AB313" s="18">
        <f>IFERROR(VLOOKUP($B313,'[9]SourceData (quarterly)'!$A$2:$AZ$327,27, FALSE),0)</f>
        <v>270059</v>
      </c>
      <c r="AC313" s="18">
        <f>IFERROR(VLOOKUP($B313,'[9]SourceData (quarterly)'!$A$2:$AZ$327,28, FALSE),0)</f>
        <v>4259087</v>
      </c>
    </row>
    <row r="314" spans="2:29" x14ac:dyDescent="0.2">
      <c r="B314" s="41" t="s">
        <v>339</v>
      </c>
      <c r="C314" s="41" t="s">
        <v>340</v>
      </c>
      <c r="D314" s="18">
        <f>IFERROR(VLOOKUP($B314,'[9]SourceData (quarterly)'!$A$2:$Z$327,3, FALSE),0)</f>
        <v>5</v>
      </c>
      <c r="E314" s="18">
        <f>IFERROR(VLOOKUP($B314,'[9]SourceData (quarterly)'!$A$2:$Z$327,4, FALSE),0)</f>
        <v>15</v>
      </c>
      <c r="F314" s="18">
        <f>IFERROR(VLOOKUP($B314,'[9]SourceData (quarterly)'!$A$2:$Z$327,5, FALSE),0)</f>
        <v>22</v>
      </c>
      <c r="G314" s="18">
        <f>IFERROR(VLOOKUP($B314,'[9]SourceData (quarterly)'!$A$2:$Z$327,6, FALSE),0)</f>
        <v>15</v>
      </c>
      <c r="H314" s="18">
        <f>IFERROR(VLOOKUP($B314,'[9]SourceData (quarterly)'!$A$2:$Z$327,7, FALSE),0)</f>
        <v>13</v>
      </c>
      <c r="I314" s="18">
        <f>IFERROR(VLOOKUP($B314,'[9]SourceData (quarterly)'!$A$2:$Z$327,8, FALSE),0)</f>
        <v>14</v>
      </c>
      <c r="J314" s="18">
        <f>IFERROR(VLOOKUP($B314,'[9]SourceData (quarterly)'!$A$2:$Z$327,9, FALSE),0)</f>
        <v>14</v>
      </c>
      <c r="K314" s="18">
        <f>IFERROR(VLOOKUP($B314,'[9]SourceData (quarterly)'!$A$2:$Z$327,10, FALSE),0)</f>
        <v>14</v>
      </c>
      <c r="L314" s="18">
        <f>IFERROR(VLOOKUP($B314,'[9]SourceData (quarterly)'!$A$2:$Z$327,11, FALSE),0)</f>
        <v>6</v>
      </c>
      <c r="M314" s="18">
        <f>IFERROR(VLOOKUP($B314,'[9]SourceData (quarterly)'!$A$2:$Z$327,12, FALSE),0)</f>
        <v>16</v>
      </c>
      <c r="N314" s="18">
        <f>IFERROR(VLOOKUP($B314,'[9]SourceData (quarterly)'!$A$2:$Z$327,13, FALSE),0)</f>
        <v>14</v>
      </c>
      <c r="O314" s="18">
        <f>IFERROR(VLOOKUP($B314,'[9]SourceData (quarterly)'!$A$2:$Z$327,14, FALSE),0)</f>
        <v>17</v>
      </c>
      <c r="P314" s="18">
        <f>IFERROR(VLOOKUP($B314,'[9]SourceData (quarterly)'!$A$2:$Z$327,15, FALSE),0)</f>
        <v>165</v>
      </c>
      <c r="Q314" s="18">
        <f>IFERROR(VLOOKUP($B314,'[9]SourceData (quarterly)'!$A$2:$Z$327,16, FALSE),0)</f>
        <v>185279</v>
      </c>
      <c r="R314" s="18">
        <f>IFERROR(VLOOKUP($B314,'[9]SourceData (quarterly)'!$A$2:$Z$327,17, FALSE),0)</f>
        <v>506921</v>
      </c>
      <c r="S314" s="18">
        <f>IFERROR(VLOOKUP($B314,'[9]SourceData (quarterly)'!$A$2:$Z$327,18, FALSE),0)</f>
        <v>826517</v>
      </c>
      <c r="T314" s="18">
        <f>IFERROR(VLOOKUP($B314,'[9]SourceData (quarterly)'!$A$2:$Z$327,19, FALSE),0)</f>
        <v>605176</v>
      </c>
      <c r="U314" s="18">
        <f>IFERROR(VLOOKUP($B314,'[9]SourceData (quarterly)'!$A$2:$Z$327,20, FALSE),0)</f>
        <v>511973</v>
      </c>
      <c r="V314" s="18">
        <f>IFERROR(VLOOKUP($B314,'[9]SourceData (quarterly)'!$A$2:$Z$327,21, FALSE),0)</f>
        <v>461992</v>
      </c>
      <c r="W314" s="18">
        <f>IFERROR(VLOOKUP($B314,'[9]SourceData (quarterly)'!$A$2:$Z$327,22, FALSE),0)</f>
        <v>487894</v>
      </c>
      <c r="X314" s="18">
        <f>IFERROR(VLOOKUP($B314,'[9]SourceData (quarterly)'!$A$2:$Z$327,23, FALSE),0)</f>
        <v>453488</v>
      </c>
      <c r="Y314" s="18">
        <f>IFERROR(VLOOKUP($B314,'[9]SourceData (quarterly)'!$A$2:$Z$327,24, FALSE),0)</f>
        <v>267099</v>
      </c>
      <c r="Z314" s="18">
        <f>IFERROR(VLOOKUP($B314,'[9]SourceData (quarterly)'!$A$2:$Z$327,25, FALSE),0)</f>
        <v>702546</v>
      </c>
      <c r="AA314" s="18">
        <f>IFERROR(VLOOKUP($B314,'[9]SourceData (quarterly)'!$A$2:$Z$327,26, FALSE),0)</f>
        <v>619376</v>
      </c>
      <c r="AB314" s="18">
        <f>IFERROR(VLOOKUP($B314,'[9]SourceData (quarterly)'!$A$2:$AZ$327,27, FALSE),0)</f>
        <v>644687</v>
      </c>
      <c r="AC314" s="18">
        <f>IFERROR(VLOOKUP($B314,'[9]SourceData (quarterly)'!$A$2:$AZ$327,28, FALSE),0)</f>
        <v>6272948</v>
      </c>
    </row>
    <row r="315" spans="2:29" x14ac:dyDescent="0.2">
      <c r="B315" s="41" t="s">
        <v>341</v>
      </c>
      <c r="C315" s="41" t="s">
        <v>342</v>
      </c>
      <c r="D315" s="18">
        <f>IFERROR(VLOOKUP($B315,'[9]SourceData (quarterly)'!$A$2:$Z$327,3, FALSE),0)</f>
        <v>0</v>
      </c>
      <c r="E315" s="18">
        <f>IFERROR(VLOOKUP($B315,'[9]SourceData (quarterly)'!$A$2:$Z$327,4, FALSE),0)</f>
        <v>0</v>
      </c>
      <c r="F315" s="18">
        <f>IFERROR(VLOOKUP($B315,'[9]SourceData (quarterly)'!$A$2:$Z$327,5, FALSE),0)</f>
        <v>4</v>
      </c>
      <c r="G315" s="18">
        <f>IFERROR(VLOOKUP($B315,'[9]SourceData (quarterly)'!$A$2:$Z$327,6, FALSE),0)</f>
        <v>7</v>
      </c>
      <c r="H315" s="18">
        <f>IFERROR(VLOOKUP($B315,'[9]SourceData (quarterly)'!$A$2:$Z$327,7, FALSE),0)</f>
        <v>8</v>
      </c>
      <c r="I315" s="18">
        <f>IFERROR(VLOOKUP($B315,'[9]SourceData (quarterly)'!$A$2:$Z$327,8, FALSE),0)</f>
        <v>13</v>
      </c>
      <c r="J315" s="18">
        <f>IFERROR(VLOOKUP($B315,'[9]SourceData (quarterly)'!$A$2:$Z$327,9, FALSE),0)</f>
        <v>26</v>
      </c>
      <c r="K315" s="18">
        <f>IFERROR(VLOOKUP($B315,'[9]SourceData (quarterly)'!$A$2:$Z$327,10, FALSE),0)</f>
        <v>14</v>
      </c>
      <c r="L315" s="18">
        <f>IFERROR(VLOOKUP($B315,'[9]SourceData (quarterly)'!$A$2:$Z$327,11, FALSE),0)</f>
        <v>20</v>
      </c>
      <c r="M315" s="18">
        <f>IFERROR(VLOOKUP($B315,'[9]SourceData (quarterly)'!$A$2:$Z$327,12, FALSE),0)</f>
        <v>21</v>
      </c>
      <c r="N315" s="18">
        <f>IFERROR(VLOOKUP($B315,'[9]SourceData (quarterly)'!$A$2:$Z$327,13, FALSE),0)</f>
        <v>27</v>
      </c>
      <c r="O315" s="18">
        <f>IFERROR(VLOOKUP($B315,'[9]SourceData (quarterly)'!$A$2:$Z$327,14, FALSE),0)</f>
        <v>20</v>
      </c>
      <c r="P315" s="18">
        <f>IFERROR(VLOOKUP($B315,'[9]SourceData (quarterly)'!$A$2:$Z$327,15, FALSE),0)</f>
        <v>160</v>
      </c>
      <c r="Q315" s="18">
        <f>IFERROR(VLOOKUP($B315,'[9]SourceData (quarterly)'!$A$2:$Z$327,16, FALSE),0)</f>
        <v>0</v>
      </c>
      <c r="R315" s="18">
        <f>IFERROR(VLOOKUP($B315,'[9]SourceData (quarterly)'!$A$2:$Z$327,17, FALSE),0)</f>
        <v>0</v>
      </c>
      <c r="S315" s="18">
        <f>IFERROR(VLOOKUP($B315,'[9]SourceData (quarterly)'!$A$2:$Z$327,18, FALSE),0)</f>
        <v>146196</v>
      </c>
      <c r="T315" s="18">
        <f>IFERROR(VLOOKUP($B315,'[9]SourceData (quarterly)'!$A$2:$Z$327,19, FALSE),0)</f>
        <v>304994</v>
      </c>
      <c r="U315" s="18">
        <f>IFERROR(VLOOKUP($B315,'[9]SourceData (quarterly)'!$A$2:$Z$327,20, FALSE),0)</f>
        <v>380596</v>
      </c>
      <c r="V315" s="18">
        <f>IFERROR(VLOOKUP($B315,'[9]SourceData (quarterly)'!$A$2:$Z$327,21, FALSE),0)</f>
        <v>598490</v>
      </c>
      <c r="W315" s="18">
        <f>IFERROR(VLOOKUP($B315,'[9]SourceData (quarterly)'!$A$2:$Z$327,22, FALSE),0)</f>
        <v>1205958</v>
      </c>
      <c r="X315" s="18">
        <f>IFERROR(VLOOKUP($B315,'[9]SourceData (quarterly)'!$A$2:$Z$327,23, FALSE),0)</f>
        <v>663571</v>
      </c>
      <c r="Y315" s="18">
        <f>IFERROR(VLOOKUP($B315,'[9]SourceData (quarterly)'!$A$2:$Z$327,24, FALSE),0)</f>
        <v>1166368</v>
      </c>
      <c r="Z315" s="18">
        <f>IFERROR(VLOOKUP($B315,'[9]SourceData (quarterly)'!$A$2:$Z$327,25, FALSE),0)</f>
        <v>1175187</v>
      </c>
      <c r="AA315" s="18">
        <f>IFERROR(VLOOKUP($B315,'[9]SourceData (quarterly)'!$A$2:$Z$327,26, FALSE),0)</f>
        <v>1317011</v>
      </c>
      <c r="AB315" s="18">
        <f>IFERROR(VLOOKUP($B315,'[9]SourceData (quarterly)'!$A$2:$AZ$327,27, FALSE),0)</f>
        <v>938040</v>
      </c>
      <c r="AC315" s="18">
        <f>IFERROR(VLOOKUP($B315,'[9]SourceData (quarterly)'!$A$2:$AZ$327,28, FALSE),0)</f>
        <v>7896411</v>
      </c>
    </row>
    <row r="316" spans="2:29" x14ac:dyDescent="0.2">
      <c r="B316" s="41" t="s">
        <v>343</v>
      </c>
      <c r="C316" s="41" t="s">
        <v>344</v>
      </c>
      <c r="D316" s="18">
        <f>IFERROR(VLOOKUP($B316,'[9]SourceData (quarterly)'!$A$2:$Z$327,3, FALSE),0)</f>
        <v>2</v>
      </c>
      <c r="E316" s="18">
        <f>IFERROR(VLOOKUP($B316,'[9]SourceData (quarterly)'!$A$2:$Z$327,4, FALSE),0)</f>
        <v>7</v>
      </c>
      <c r="F316" s="18">
        <f>IFERROR(VLOOKUP($B316,'[9]SourceData (quarterly)'!$A$2:$Z$327,5, FALSE),0)</f>
        <v>2</v>
      </c>
      <c r="G316" s="18">
        <f>IFERROR(VLOOKUP($B316,'[9]SourceData (quarterly)'!$A$2:$Z$327,6, FALSE),0)</f>
        <v>3</v>
      </c>
      <c r="H316" s="18">
        <f>IFERROR(VLOOKUP($B316,'[9]SourceData (quarterly)'!$A$2:$Z$327,7, FALSE),0)</f>
        <v>4</v>
      </c>
      <c r="I316" s="18">
        <f>IFERROR(VLOOKUP($B316,'[9]SourceData (quarterly)'!$A$2:$Z$327,8, FALSE),0)</f>
        <v>3</v>
      </c>
      <c r="J316" s="18">
        <f>IFERROR(VLOOKUP($B316,'[9]SourceData (quarterly)'!$A$2:$Z$327,9, FALSE),0)</f>
        <v>6</v>
      </c>
      <c r="K316" s="18">
        <f>IFERROR(VLOOKUP($B316,'[9]SourceData (quarterly)'!$A$2:$Z$327,10, FALSE),0)</f>
        <v>11</v>
      </c>
      <c r="L316" s="18">
        <f>IFERROR(VLOOKUP($B316,'[9]SourceData (quarterly)'!$A$2:$Z$327,11, FALSE),0)</f>
        <v>13</v>
      </c>
      <c r="M316" s="18">
        <f>IFERROR(VLOOKUP($B316,'[9]SourceData (quarterly)'!$A$2:$Z$327,12, FALSE),0)</f>
        <v>10</v>
      </c>
      <c r="N316" s="18">
        <f>IFERROR(VLOOKUP($B316,'[9]SourceData (quarterly)'!$A$2:$Z$327,13, FALSE),0)</f>
        <v>15</v>
      </c>
      <c r="O316" s="18">
        <f>IFERROR(VLOOKUP($B316,'[9]SourceData (quarterly)'!$A$2:$Z$327,14, FALSE),0)</f>
        <v>9</v>
      </c>
      <c r="P316" s="18">
        <f>IFERROR(VLOOKUP($B316,'[9]SourceData (quarterly)'!$A$2:$Z$327,15, FALSE),0)</f>
        <v>85</v>
      </c>
      <c r="Q316" s="18">
        <f>IFERROR(VLOOKUP($B316,'[9]SourceData (quarterly)'!$A$2:$Z$327,16, FALSE),0)</f>
        <v>83400</v>
      </c>
      <c r="R316" s="18">
        <f>IFERROR(VLOOKUP($B316,'[9]SourceData (quarterly)'!$A$2:$Z$327,17, FALSE),0)</f>
        <v>224297</v>
      </c>
      <c r="S316" s="18">
        <f>IFERROR(VLOOKUP($B316,'[9]SourceData (quarterly)'!$A$2:$Z$327,18, FALSE),0)</f>
        <v>61999</v>
      </c>
      <c r="T316" s="18">
        <f>IFERROR(VLOOKUP($B316,'[9]SourceData (quarterly)'!$A$2:$Z$327,19, FALSE),0)</f>
        <v>128189</v>
      </c>
      <c r="U316" s="18">
        <f>IFERROR(VLOOKUP($B316,'[9]SourceData (quarterly)'!$A$2:$Z$327,20, FALSE),0)</f>
        <v>213997</v>
      </c>
      <c r="V316" s="18">
        <f>IFERROR(VLOOKUP($B316,'[9]SourceData (quarterly)'!$A$2:$Z$327,21, FALSE),0)</f>
        <v>159998</v>
      </c>
      <c r="W316" s="18">
        <f>IFERROR(VLOOKUP($B316,'[9]SourceData (quarterly)'!$A$2:$Z$327,22, FALSE),0)</f>
        <v>315999</v>
      </c>
      <c r="X316" s="18">
        <f>IFERROR(VLOOKUP($B316,'[9]SourceData (quarterly)'!$A$2:$Z$327,23, FALSE),0)</f>
        <v>558693</v>
      </c>
      <c r="Y316" s="18">
        <f>IFERROR(VLOOKUP($B316,'[9]SourceData (quarterly)'!$A$2:$Z$327,24, FALSE),0)</f>
        <v>640989</v>
      </c>
      <c r="Z316" s="18">
        <f>IFERROR(VLOOKUP($B316,'[9]SourceData (quarterly)'!$A$2:$Z$327,25, FALSE),0)</f>
        <v>483092</v>
      </c>
      <c r="AA316" s="18">
        <f>IFERROR(VLOOKUP($B316,'[9]SourceData (quarterly)'!$A$2:$Z$327,26, FALSE),0)</f>
        <v>671088</v>
      </c>
      <c r="AB316" s="18">
        <f>IFERROR(VLOOKUP($B316,'[9]SourceData (quarterly)'!$A$2:$AZ$327,27, FALSE),0)</f>
        <v>448092</v>
      </c>
      <c r="AC316" s="18">
        <f>IFERROR(VLOOKUP($B316,'[9]SourceData (quarterly)'!$A$2:$AZ$327,28, FALSE),0)</f>
        <v>3989833</v>
      </c>
    </row>
    <row r="317" spans="2:29" x14ac:dyDescent="0.2">
      <c r="B317" s="41" t="s">
        <v>345</v>
      </c>
      <c r="C317" s="41" t="s">
        <v>346</v>
      </c>
      <c r="D317" s="18">
        <f>IFERROR(VLOOKUP($B317,'[9]SourceData (quarterly)'!$A$2:$Z$327,3, FALSE),0)</f>
        <v>0</v>
      </c>
      <c r="E317" s="18">
        <f>IFERROR(VLOOKUP($B317,'[9]SourceData (quarterly)'!$A$2:$Z$327,4, FALSE),0)</f>
        <v>1</v>
      </c>
      <c r="F317" s="18">
        <f>IFERROR(VLOOKUP($B317,'[9]SourceData (quarterly)'!$A$2:$Z$327,5, FALSE),0)</f>
        <v>0</v>
      </c>
      <c r="G317" s="18">
        <f>IFERROR(VLOOKUP($B317,'[9]SourceData (quarterly)'!$A$2:$Z$327,6, FALSE),0)</f>
        <v>4</v>
      </c>
      <c r="H317" s="18">
        <f>IFERROR(VLOOKUP($B317,'[9]SourceData (quarterly)'!$A$2:$Z$327,7, FALSE),0)</f>
        <v>6</v>
      </c>
      <c r="I317" s="18">
        <f>IFERROR(VLOOKUP($B317,'[9]SourceData (quarterly)'!$A$2:$Z$327,8, FALSE),0)</f>
        <v>6</v>
      </c>
      <c r="J317" s="18">
        <f>IFERROR(VLOOKUP($B317,'[9]SourceData (quarterly)'!$A$2:$Z$327,9, FALSE),0)</f>
        <v>6</v>
      </c>
      <c r="K317" s="18">
        <f>IFERROR(VLOOKUP($B317,'[9]SourceData (quarterly)'!$A$2:$Z$327,10, FALSE),0)</f>
        <v>0</v>
      </c>
      <c r="L317" s="18">
        <f>IFERROR(VLOOKUP($B317,'[9]SourceData (quarterly)'!$A$2:$Z$327,11, FALSE),0)</f>
        <v>8</v>
      </c>
      <c r="M317" s="18">
        <f>IFERROR(VLOOKUP($B317,'[9]SourceData (quarterly)'!$A$2:$Z$327,12, FALSE),0)</f>
        <v>8</v>
      </c>
      <c r="N317" s="18">
        <f>IFERROR(VLOOKUP($B317,'[9]SourceData (quarterly)'!$A$2:$Z$327,13, FALSE),0)</f>
        <v>15</v>
      </c>
      <c r="O317" s="18">
        <f>IFERROR(VLOOKUP($B317,'[9]SourceData (quarterly)'!$A$2:$Z$327,14, FALSE),0)</f>
        <v>6</v>
      </c>
      <c r="P317" s="18">
        <f>IFERROR(VLOOKUP($B317,'[9]SourceData (quarterly)'!$A$2:$Z$327,15, FALSE),0)</f>
        <v>60</v>
      </c>
      <c r="Q317" s="18">
        <f>IFERROR(VLOOKUP($B317,'[9]SourceData (quarterly)'!$A$2:$Z$327,16, FALSE),0)</f>
        <v>0</v>
      </c>
      <c r="R317" s="18">
        <f>IFERROR(VLOOKUP($B317,'[9]SourceData (quarterly)'!$A$2:$Z$327,17, FALSE),0)</f>
        <v>32500</v>
      </c>
      <c r="S317" s="18">
        <f>IFERROR(VLOOKUP($B317,'[9]SourceData (quarterly)'!$A$2:$Z$327,18, FALSE),0)</f>
        <v>0</v>
      </c>
      <c r="T317" s="18">
        <f>IFERROR(VLOOKUP($B317,'[9]SourceData (quarterly)'!$A$2:$Z$327,19, FALSE),0)</f>
        <v>153680</v>
      </c>
      <c r="U317" s="18">
        <f>IFERROR(VLOOKUP($B317,'[9]SourceData (quarterly)'!$A$2:$Z$327,20, FALSE),0)</f>
        <v>237955</v>
      </c>
      <c r="V317" s="18">
        <f>IFERROR(VLOOKUP($B317,'[9]SourceData (quarterly)'!$A$2:$Z$327,21, FALSE),0)</f>
        <v>189980</v>
      </c>
      <c r="W317" s="18">
        <f>IFERROR(VLOOKUP($B317,'[9]SourceData (quarterly)'!$A$2:$Z$327,22, FALSE),0)</f>
        <v>256160</v>
      </c>
      <c r="X317" s="18">
        <f>IFERROR(VLOOKUP($B317,'[9]SourceData (quarterly)'!$A$2:$Z$327,23, FALSE),0)</f>
        <v>0</v>
      </c>
      <c r="Y317" s="18">
        <f>IFERROR(VLOOKUP($B317,'[9]SourceData (quarterly)'!$A$2:$Z$327,24, FALSE),0)</f>
        <v>287046</v>
      </c>
      <c r="Z317" s="18">
        <f>IFERROR(VLOOKUP($B317,'[9]SourceData (quarterly)'!$A$2:$Z$327,25, FALSE),0)</f>
        <v>308550</v>
      </c>
      <c r="AA317" s="18">
        <f>IFERROR(VLOOKUP($B317,'[9]SourceData (quarterly)'!$A$2:$Z$327,26, FALSE),0)</f>
        <v>537493</v>
      </c>
      <c r="AB317" s="18">
        <f>IFERROR(VLOOKUP($B317,'[9]SourceData (quarterly)'!$A$2:$AZ$327,27, FALSE),0)</f>
        <v>211090</v>
      </c>
      <c r="AC317" s="18">
        <f>IFERROR(VLOOKUP($B317,'[9]SourceData (quarterly)'!$A$2:$AZ$327,28, FALSE),0)</f>
        <v>2214454</v>
      </c>
    </row>
    <row r="318" spans="2:29" x14ac:dyDescent="0.2">
      <c r="B318" s="41" t="s">
        <v>499</v>
      </c>
      <c r="C318" s="41" t="s">
        <v>500</v>
      </c>
      <c r="D318" s="18">
        <f>IFERROR(VLOOKUP($B318,'[9]SourceData (quarterly)'!$A$2:$Z$327,3, FALSE),0)</f>
        <v>0</v>
      </c>
      <c r="E318" s="18">
        <f>IFERROR(VLOOKUP($B318,'[9]SourceData (quarterly)'!$A$2:$Z$327,4, FALSE),0)</f>
        <v>0</v>
      </c>
      <c r="F318" s="18">
        <f>IFERROR(VLOOKUP($B318,'[9]SourceData (quarterly)'!$A$2:$Z$327,5, FALSE),0)</f>
        <v>12</v>
      </c>
      <c r="G318" s="18">
        <f>IFERROR(VLOOKUP($B318,'[9]SourceData (quarterly)'!$A$2:$Z$327,6, FALSE),0)</f>
        <v>2</v>
      </c>
      <c r="H318" s="18">
        <f>IFERROR(VLOOKUP($B318,'[9]SourceData (quarterly)'!$A$2:$Z$327,7, FALSE),0)</f>
        <v>16</v>
      </c>
      <c r="I318" s="18">
        <f>IFERROR(VLOOKUP($B318,'[9]SourceData (quarterly)'!$A$2:$Z$327,8, FALSE),0)</f>
        <v>0</v>
      </c>
      <c r="J318" s="18">
        <f>IFERROR(VLOOKUP($B318,'[9]SourceData (quarterly)'!$A$2:$Z$327,9, FALSE),0)</f>
        <v>0</v>
      </c>
      <c r="K318" s="18">
        <f>IFERROR(VLOOKUP($B318,'[9]SourceData (quarterly)'!$A$2:$Z$327,10, FALSE),0)</f>
        <v>1</v>
      </c>
      <c r="L318" s="18">
        <f>IFERROR(VLOOKUP($B318,'[9]SourceData (quarterly)'!$A$2:$Z$327,11, FALSE),0)</f>
        <v>4</v>
      </c>
      <c r="M318" s="18">
        <f>IFERROR(VLOOKUP($B318,'[9]SourceData (quarterly)'!$A$2:$Z$327,12, FALSE),0)</f>
        <v>0</v>
      </c>
      <c r="N318" s="18">
        <f>IFERROR(VLOOKUP($B318,'[9]SourceData (quarterly)'!$A$2:$Z$327,13, FALSE),0)</f>
        <v>0</v>
      </c>
      <c r="O318" s="18">
        <f>IFERROR(VLOOKUP($B318,'[9]SourceData (quarterly)'!$A$2:$Z$327,14, FALSE),0)</f>
        <v>0</v>
      </c>
      <c r="P318" s="18">
        <f>IFERROR(VLOOKUP($B318,'[9]SourceData (quarterly)'!$A$2:$Z$327,15, FALSE),0)</f>
        <v>35</v>
      </c>
      <c r="Q318" s="18">
        <f>IFERROR(VLOOKUP($B318,'[9]SourceData (quarterly)'!$A$2:$Z$327,16, FALSE),0)</f>
        <v>0</v>
      </c>
      <c r="R318" s="18">
        <f>IFERROR(VLOOKUP($B318,'[9]SourceData (quarterly)'!$A$2:$Z$327,17, FALSE),0)</f>
        <v>0</v>
      </c>
      <c r="S318" s="18">
        <f>IFERROR(VLOOKUP($B318,'[9]SourceData (quarterly)'!$A$2:$Z$327,18, FALSE),0)</f>
        <v>594390</v>
      </c>
      <c r="T318" s="18">
        <f>IFERROR(VLOOKUP($B318,'[9]SourceData (quarterly)'!$A$2:$Z$327,19, FALSE),0)</f>
        <v>140000</v>
      </c>
      <c r="U318" s="18">
        <f>IFERROR(VLOOKUP($B318,'[9]SourceData (quarterly)'!$A$2:$Z$327,20, FALSE),0)</f>
        <v>761185</v>
      </c>
      <c r="V318" s="18">
        <f>IFERROR(VLOOKUP($B318,'[9]SourceData (quarterly)'!$A$2:$Z$327,21, FALSE),0)</f>
        <v>0</v>
      </c>
      <c r="W318" s="18">
        <f>IFERROR(VLOOKUP($B318,'[9]SourceData (quarterly)'!$A$2:$Z$327,22, FALSE),0)</f>
        <v>0</v>
      </c>
      <c r="X318" s="18">
        <f>IFERROR(VLOOKUP($B318,'[9]SourceData (quarterly)'!$A$2:$Z$327,23, FALSE),0)</f>
        <v>109990</v>
      </c>
      <c r="Y318" s="18">
        <f>IFERROR(VLOOKUP($B318,'[9]SourceData (quarterly)'!$A$2:$Z$327,24, FALSE),0)</f>
        <v>362600</v>
      </c>
      <c r="Z318" s="18">
        <f>IFERROR(VLOOKUP($B318,'[9]SourceData (quarterly)'!$A$2:$Z$327,25, FALSE),0)</f>
        <v>0</v>
      </c>
      <c r="AA318" s="18">
        <f>IFERROR(VLOOKUP($B318,'[9]SourceData (quarterly)'!$A$2:$Z$327,26, FALSE),0)</f>
        <v>0</v>
      </c>
      <c r="AB318" s="18">
        <f>IFERROR(VLOOKUP($B318,'[9]SourceData (quarterly)'!$A$2:$AZ$327,27, FALSE),0)</f>
        <v>0</v>
      </c>
      <c r="AC318" s="18">
        <f>IFERROR(VLOOKUP($B318,'[9]SourceData (quarterly)'!$A$2:$AZ$327,28, FALSE),0)</f>
        <v>1968165</v>
      </c>
    </row>
    <row r="319" spans="2:29" x14ac:dyDescent="0.2">
      <c r="B319" s="41" t="s">
        <v>501</v>
      </c>
      <c r="C319" s="41" t="s">
        <v>502</v>
      </c>
      <c r="D319" s="18">
        <f>IFERROR(VLOOKUP($B319,'[9]SourceData (quarterly)'!$A$2:$Z$327,3, FALSE),0)</f>
        <v>4</v>
      </c>
      <c r="E319" s="18">
        <f>IFERROR(VLOOKUP($B319,'[9]SourceData (quarterly)'!$A$2:$Z$327,4, FALSE),0)</f>
        <v>9</v>
      </c>
      <c r="F319" s="18">
        <f>IFERROR(VLOOKUP($B319,'[9]SourceData (quarterly)'!$A$2:$Z$327,5, FALSE),0)</f>
        <v>16</v>
      </c>
      <c r="G319" s="18">
        <f>IFERROR(VLOOKUP($B319,'[9]SourceData (quarterly)'!$A$2:$Z$327,6, FALSE),0)</f>
        <v>3</v>
      </c>
      <c r="H319" s="18">
        <f>IFERROR(VLOOKUP($B319,'[9]SourceData (quarterly)'!$A$2:$Z$327,7, FALSE),0)</f>
        <v>26</v>
      </c>
      <c r="I319" s="18">
        <f>IFERROR(VLOOKUP($B319,'[9]SourceData (quarterly)'!$A$2:$Z$327,8, FALSE),0)</f>
        <v>8</v>
      </c>
      <c r="J319" s="18">
        <f>IFERROR(VLOOKUP($B319,'[9]SourceData (quarterly)'!$A$2:$Z$327,9, FALSE),0)</f>
        <v>1</v>
      </c>
      <c r="K319" s="18">
        <f>IFERROR(VLOOKUP($B319,'[9]SourceData (quarterly)'!$A$2:$Z$327,10, FALSE),0)</f>
        <v>1</v>
      </c>
      <c r="L319" s="18">
        <f>IFERROR(VLOOKUP($B319,'[9]SourceData (quarterly)'!$A$2:$Z$327,11, FALSE),0)</f>
        <v>1</v>
      </c>
      <c r="M319" s="18">
        <f>IFERROR(VLOOKUP($B319,'[9]SourceData (quarterly)'!$A$2:$Z$327,12, FALSE),0)</f>
        <v>6</v>
      </c>
      <c r="N319" s="18">
        <f>IFERROR(VLOOKUP($B319,'[9]SourceData (quarterly)'!$A$2:$Z$327,13, FALSE),0)</f>
        <v>17</v>
      </c>
      <c r="O319" s="18">
        <f>IFERROR(VLOOKUP($B319,'[9]SourceData (quarterly)'!$A$2:$Z$327,14, FALSE),0)</f>
        <v>2</v>
      </c>
      <c r="P319" s="18">
        <f>IFERROR(VLOOKUP($B319,'[9]SourceData (quarterly)'!$A$2:$Z$327,15, FALSE),0)</f>
        <v>94</v>
      </c>
      <c r="Q319" s="18">
        <f>IFERROR(VLOOKUP($B319,'[9]SourceData (quarterly)'!$A$2:$Z$327,16, FALSE),0)</f>
        <v>279780</v>
      </c>
      <c r="R319" s="18">
        <f>IFERROR(VLOOKUP($B319,'[9]SourceData (quarterly)'!$A$2:$Z$327,17, FALSE),0)</f>
        <v>574960</v>
      </c>
      <c r="S319" s="18">
        <f>IFERROR(VLOOKUP($B319,'[9]SourceData (quarterly)'!$A$2:$Z$327,18, FALSE),0)</f>
        <v>1312269</v>
      </c>
      <c r="T319" s="18">
        <f>IFERROR(VLOOKUP($B319,'[9]SourceData (quarterly)'!$A$2:$Z$327,19, FALSE),0)</f>
        <v>187590</v>
      </c>
      <c r="U319" s="18">
        <f>IFERROR(VLOOKUP($B319,'[9]SourceData (quarterly)'!$A$2:$Z$327,20, FALSE),0)</f>
        <v>1726233</v>
      </c>
      <c r="V319" s="18">
        <f>IFERROR(VLOOKUP($B319,'[9]SourceData (quarterly)'!$A$2:$Z$327,21, FALSE),0)</f>
        <v>476530</v>
      </c>
      <c r="W319" s="18">
        <f>IFERROR(VLOOKUP($B319,'[9]SourceData (quarterly)'!$A$2:$Z$327,22, FALSE),0)</f>
        <v>55000</v>
      </c>
      <c r="X319" s="18">
        <f>IFERROR(VLOOKUP($B319,'[9]SourceData (quarterly)'!$A$2:$Z$327,23, FALSE),0)</f>
        <v>50000</v>
      </c>
      <c r="Y319" s="18">
        <f>IFERROR(VLOOKUP($B319,'[9]SourceData (quarterly)'!$A$2:$Z$327,24, FALSE),0)</f>
        <v>51000</v>
      </c>
      <c r="Z319" s="18">
        <f>IFERROR(VLOOKUP($B319,'[9]SourceData (quarterly)'!$A$2:$Z$327,25, FALSE),0)</f>
        <v>629950</v>
      </c>
      <c r="AA319" s="18">
        <f>IFERROR(VLOOKUP($B319,'[9]SourceData (quarterly)'!$A$2:$Z$327,26, FALSE),0)</f>
        <v>1193783</v>
      </c>
      <c r="AB319" s="18">
        <f>IFERROR(VLOOKUP($B319,'[9]SourceData (quarterly)'!$A$2:$AZ$327,27, FALSE),0)</f>
        <v>215980</v>
      </c>
      <c r="AC319" s="18">
        <f>IFERROR(VLOOKUP($B319,'[9]SourceData (quarterly)'!$A$2:$AZ$327,28, FALSE),0)</f>
        <v>6753075</v>
      </c>
    </row>
    <row r="320" spans="2:29" x14ac:dyDescent="0.2">
      <c r="B320" s="41" t="s">
        <v>503</v>
      </c>
      <c r="C320" s="41" t="s">
        <v>504</v>
      </c>
      <c r="D320" s="18">
        <f>IFERROR(VLOOKUP($B320,'[9]SourceData (quarterly)'!$A$2:$Z$327,3, FALSE),0)</f>
        <v>0</v>
      </c>
      <c r="E320" s="18">
        <f>IFERROR(VLOOKUP($B320,'[9]SourceData (quarterly)'!$A$2:$Z$327,4, FALSE),0)</f>
        <v>0</v>
      </c>
      <c r="F320" s="18">
        <f>IFERROR(VLOOKUP($B320,'[9]SourceData (quarterly)'!$A$2:$Z$327,5, FALSE),0)</f>
        <v>0</v>
      </c>
      <c r="G320" s="18">
        <f>IFERROR(VLOOKUP($B320,'[9]SourceData (quarterly)'!$A$2:$Z$327,6, FALSE),0)</f>
        <v>0</v>
      </c>
      <c r="H320" s="18">
        <f>IFERROR(VLOOKUP($B320,'[9]SourceData (quarterly)'!$A$2:$Z$327,7, FALSE),0)</f>
        <v>0</v>
      </c>
      <c r="I320" s="18">
        <f>IFERROR(VLOOKUP($B320,'[9]SourceData (quarterly)'!$A$2:$Z$327,8, FALSE),0)</f>
        <v>1</v>
      </c>
      <c r="J320" s="18">
        <f>IFERROR(VLOOKUP($B320,'[9]SourceData (quarterly)'!$A$2:$Z$327,9, FALSE),0)</f>
        <v>0</v>
      </c>
      <c r="K320" s="18">
        <f>IFERROR(VLOOKUP($B320,'[9]SourceData (quarterly)'!$A$2:$Z$327,10, FALSE),0)</f>
        <v>0</v>
      </c>
      <c r="L320" s="18">
        <f>IFERROR(VLOOKUP($B320,'[9]SourceData (quarterly)'!$A$2:$Z$327,11, FALSE),0)</f>
        <v>4</v>
      </c>
      <c r="M320" s="18">
        <f>IFERROR(VLOOKUP($B320,'[9]SourceData (quarterly)'!$A$2:$Z$327,12, FALSE),0)</f>
        <v>6</v>
      </c>
      <c r="N320" s="18">
        <f>IFERROR(VLOOKUP($B320,'[9]SourceData (quarterly)'!$A$2:$Z$327,13, FALSE),0)</f>
        <v>12</v>
      </c>
      <c r="O320" s="18">
        <f>IFERROR(VLOOKUP($B320,'[9]SourceData (quarterly)'!$A$2:$Z$327,14, FALSE),0)</f>
        <v>15</v>
      </c>
      <c r="P320" s="18">
        <f>IFERROR(VLOOKUP($B320,'[9]SourceData (quarterly)'!$A$2:$Z$327,15, FALSE),0)</f>
        <v>38</v>
      </c>
      <c r="Q320" s="18">
        <f>IFERROR(VLOOKUP($B320,'[9]SourceData (quarterly)'!$A$2:$Z$327,16, FALSE),0)</f>
        <v>0</v>
      </c>
      <c r="R320" s="18">
        <f>IFERROR(VLOOKUP($B320,'[9]SourceData (quarterly)'!$A$2:$Z$327,17, FALSE),0)</f>
        <v>0</v>
      </c>
      <c r="S320" s="18">
        <f>IFERROR(VLOOKUP($B320,'[9]SourceData (quarterly)'!$A$2:$Z$327,18, FALSE),0)</f>
        <v>0</v>
      </c>
      <c r="T320" s="18">
        <f>IFERROR(VLOOKUP($B320,'[9]SourceData (quarterly)'!$A$2:$Z$327,19, FALSE),0)</f>
        <v>0</v>
      </c>
      <c r="U320" s="18">
        <f>IFERROR(VLOOKUP($B320,'[9]SourceData (quarterly)'!$A$2:$Z$327,20, FALSE),0)</f>
        <v>0</v>
      </c>
      <c r="V320" s="18">
        <f>IFERROR(VLOOKUP($B320,'[9]SourceData (quarterly)'!$A$2:$Z$327,21, FALSE),0)</f>
        <v>99000</v>
      </c>
      <c r="W320" s="18">
        <f>IFERROR(VLOOKUP($B320,'[9]SourceData (quarterly)'!$A$2:$Z$327,22, FALSE),0)</f>
        <v>0</v>
      </c>
      <c r="X320" s="18">
        <f>IFERROR(VLOOKUP($B320,'[9]SourceData (quarterly)'!$A$2:$Z$327,23, FALSE),0)</f>
        <v>0</v>
      </c>
      <c r="Y320" s="18">
        <f>IFERROR(VLOOKUP($B320,'[9]SourceData (quarterly)'!$A$2:$Z$327,24, FALSE),0)</f>
        <v>304900</v>
      </c>
      <c r="Z320" s="18">
        <f>IFERROR(VLOOKUP($B320,'[9]SourceData (quarterly)'!$A$2:$Z$327,25, FALSE),0)</f>
        <v>376500</v>
      </c>
      <c r="AA320" s="18">
        <f>IFERROR(VLOOKUP($B320,'[9]SourceData (quarterly)'!$A$2:$Z$327,26, FALSE),0)</f>
        <v>937999</v>
      </c>
      <c r="AB320" s="18">
        <f>IFERROR(VLOOKUP($B320,'[9]SourceData (quarterly)'!$A$2:$AZ$327,27, FALSE),0)</f>
        <v>1131399</v>
      </c>
      <c r="AC320" s="18">
        <f>IFERROR(VLOOKUP($B320,'[9]SourceData (quarterly)'!$A$2:$AZ$327,28, FALSE),0)</f>
        <v>2849798</v>
      </c>
    </row>
    <row r="321" spans="2:29" x14ac:dyDescent="0.2">
      <c r="B321" s="41" t="s">
        <v>505</v>
      </c>
      <c r="C321" s="41" t="s">
        <v>506</v>
      </c>
      <c r="D321" s="18">
        <f>IFERROR(VLOOKUP($B321,'[9]SourceData (quarterly)'!$A$2:$Z$327,3, FALSE),0)</f>
        <v>0</v>
      </c>
      <c r="E321" s="18">
        <f>IFERROR(VLOOKUP($B321,'[9]SourceData (quarterly)'!$A$2:$Z$327,4, FALSE),0)</f>
        <v>0</v>
      </c>
      <c r="F321" s="18">
        <f>IFERROR(VLOOKUP($B321,'[9]SourceData (quarterly)'!$A$2:$Z$327,5, FALSE),0)</f>
        <v>0</v>
      </c>
      <c r="G321" s="18">
        <f>IFERROR(VLOOKUP($B321,'[9]SourceData (quarterly)'!$A$2:$Z$327,6, FALSE),0)</f>
        <v>1</v>
      </c>
      <c r="H321" s="18">
        <f>IFERROR(VLOOKUP($B321,'[9]SourceData (quarterly)'!$A$2:$Z$327,7, FALSE),0)</f>
        <v>1</v>
      </c>
      <c r="I321" s="18">
        <f>IFERROR(VLOOKUP($B321,'[9]SourceData (quarterly)'!$A$2:$Z$327,8, FALSE),0)</f>
        <v>1</v>
      </c>
      <c r="J321" s="18">
        <f>IFERROR(VLOOKUP($B321,'[9]SourceData (quarterly)'!$A$2:$Z$327,9, FALSE),0)</f>
        <v>2</v>
      </c>
      <c r="K321" s="18">
        <f>IFERROR(VLOOKUP($B321,'[9]SourceData (quarterly)'!$A$2:$Z$327,10, FALSE),0)</f>
        <v>1</v>
      </c>
      <c r="L321" s="18">
        <f>IFERROR(VLOOKUP($B321,'[9]SourceData (quarterly)'!$A$2:$Z$327,11, FALSE),0)</f>
        <v>2</v>
      </c>
      <c r="M321" s="18">
        <f>IFERROR(VLOOKUP($B321,'[9]SourceData (quarterly)'!$A$2:$Z$327,12, FALSE),0)</f>
        <v>2</v>
      </c>
      <c r="N321" s="18">
        <f>IFERROR(VLOOKUP($B321,'[9]SourceData (quarterly)'!$A$2:$Z$327,13, FALSE),0)</f>
        <v>1</v>
      </c>
      <c r="O321" s="18">
        <f>IFERROR(VLOOKUP($B321,'[9]SourceData (quarterly)'!$A$2:$Z$327,14, FALSE),0)</f>
        <v>1</v>
      </c>
      <c r="P321" s="18">
        <f>IFERROR(VLOOKUP($B321,'[9]SourceData (quarterly)'!$A$2:$Z$327,15, FALSE),0)</f>
        <v>12</v>
      </c>
      <c r="Q321" s="18">
        <f>IFERROR(VLOOKUP($B321,'[9]SourceData (quarterly)'!$A$2:$Z$327,16, FALSE),0)</f>
        <v>0</v>
      </c>
      <c r="R321" s="18">
        <f>IFERROR(VLOOKUP($B321,'[9]SourceData (quarterly)'!$A$2:$Z$327,17, FALSE),0)</f>
        <v>0</v>
      </c>
      <c r="S321" s="18">
        <f>IFERROR(VLOOKUP($B321,'[9]SourceData (quarterly)'!$A$2:$Z$327,18, FALSE),0)</f>
        <v>0</v>
      </c>
      <c r="T321" s="18">
        <f>IFERROR(VLOOKUP($B321,'[9]SourceData (quarterly)'!$A$2:$Z$327,19, FALSE),0)</f>
        <v>79990</v>
      </c>
      <c r="U321" s="18">
        <f>IFERROR(VLOOKUP($B321,'[9]SourceData (quarterly)'!$A$2:$Z$327,20, FALSE),0)</f>
        <v>74390</v>
      </c>
      <c r="V321" s="18">
        <f>IFERROR(VLOOKUP($B321,'[9]SourceData (quarterly)'!$A$2:$Z$327,21, FALSE),0)</f>
        <v>76590</v>
      </c>
      <c r="W321" s="18">
        <f>IFERROR(VLOOKUP($B321,'[9]SourceData (quarterly)'!$A$2:$Z$327,22, FALSE),0)</f>
        <v>173980</v>
      </c>
      <c r="X321" s="18">
        <f>IFERROR(VLOOKUP($B321,'[9]SourceData (quarterly)'!$A$2:$Z$327,23, FALSE),0)</f>
        <v>94800</v>
      </c>
      <c r="Y321" s="18">
        <f>IFERROR(VLOOKUP($B321,'[9]SourceData (quarterly)'!$A$2:$Z$327,24, FALSE),0)</f>
        <v>210980</v>
      </c>
      <c r="Z321" s="18">
        <f>IFERROR(VLOOKUP($B321,'[9]SourceData (quarterly)'!$A$2:$Z$327,25, FALSE),0)</f>
        <v>216250</v>
      </c>
      <c r="AA321" s="18">
        <f>IFERROR(VLOOKUP($B321,'[9]SourceData (quarterly)'!$A$2:$Z$327,26, FALSE),0)</f>
        <v>119000</v>
      </c>
      <c r="AB321" s="18">
        <f>IFERROR(VLOOKUP($B321,'[9]SourceData (quarterly)'!$A$2:$AZ$327,27, FALSE),0)</f>
        <v>73000</v>
      </c>
      <c r="AC321" s="18">
        <f>IFERROR(VLOOKUP($B321,'[9]SourceData (quarterly)'!$A$2:$AZ$327,28, FALSE),0)</f>
        <v>1118980</v>
      </c>
    </row>
    <row r="322" spans="2:29" x14ac:dyDescent="0.2">
      <c r="B322" s="41" t="s">
        <v>507</v>
      </c>
      <c r="C322" s="41" t="s">
        <v>508</v>
      </c>
      <c r="D322" s="18">
        <f>IFERROR(VLOOKUP($B322,'[9]SourceData (quarterly)'!$A$2:$Z$327,3, FALSE),0)</f>
        <v>5</v>
      </c>
      <c r="E322" s="18">
        <f>IFERROR(VLOOKUP($B322,'[9]SourceData (quarterly)'!$A$2:$Z$327,4, FALSE),0)</f>
        <v>13</v>
      </c>
      <c r="F322" s="18">
        <f>IFERROR(VLOOKUP($B322,'[9]SourceData (quarterly)'!$A$2:$Z$327,5, FALSE),0)</f>
        <v>42</v>
      </c>
      <c r="G322" s="18">
        <f>IFERROR(VLOOKUP($B322,'[9]SourceData (quarterly)'!$A$2:$Z$327,6, FALSE),0)</f>
        <v>19</v>
      </c>
      <c r="H322" s="18">
        <f>IFERROR(VLOOKUP($B322,'[9]SourceData (quarterly)'!$A$2:$Z$327,7, FALSE),0)</f>
        <v>45</v>
      </c>
      <c r="I322" s="18">
        <f>IFERROR(VLOOKUP($B322,'[9]SourceData (quarterly)'!$A$2:$Z$327,8, FALSE),0)</f>
        <v>14</v>
      </c>
      <c r="J322" s="18">
        <f>IFERROR(VLOOKUP($B322,'[9]SourceData (quarterly)'!$A$2:$Z$327,9, FALSE),0)</f>
        <v>13</v>
      </c>
      <c r="K322" s="18">
        <f>IFERROR(VLOOKUP($B322,'[9]SourceData (quarterly)'!$A$2:$Z$327,10, FALSE),0)</f>
        <v>8</v>
      </c>
      <c r="L322" s="18">
        <f>IFERROR(VLOOKUP($B322,'[9]SourceData (quarterly)'!$A$2:$Z$327,11, FALSE),0)</f>
        <v>10</v>
      </c>
      <c r="M322" s="18">
        <f>IFERROR(VLOOKUP($B322,'[9]SourceData (quarterly)'!$A$2:$Z$327,12, FALSE),0)</f>
        <v>9</v>
      </c>
      <c r="N322" s="18">
        <f>IFERROR(VLOOKUP($B322,'[9]SourceData (quarterly)'!$A$2:$Z$327,13, FALSE),0)</f>
        <v>23</v>
      </c>
      <c r="O322" s="18">
        <f>IFERROR(VLOOKUP($B322,'[9]SourceData (quarterly)'!$A$2:$Z$327,14, FALSE),0)</f>
        <v>6</v>
      </c>
      <c r="P322" s="18">
        <f>IFERROR(VLOOKUP($B322,'[9]SourceData (quarterly)'!$A$2:$Z$327,15, FALSE),0)</f>
        <v>207</v>
      </c>
      <c r="Q322" s="18">
        <f>IFERROR(VLOOKUP($B322,'[9]SourceData (quarterly)'!$A$2:$Z$327,16, FALSE),0)</f>
        <v>370598</v>
      </c>
      <c r="R322" s="18">
        <f>IFERROR(VLOOKUP($B322,'[9]SourceData (quarterly)'!$A$2:$Z$327,17, FALSE),0)</f>
        <v>830781</v>
      </c>
      <c r="S322" s="18">
        <f>IFERROR(VLOOKUP($B322,'[9]SourceData (quarterly)'!$A$2:$Z$327,18, FALSE),0)</f>
        <v>2788015</v>
      </c>
      <c r="T322" s="18">
        <f>IFERROR(VLOOKUP($B322,'[9]SourceData (quarterly)'!$A$2:$Z$327,19, FALSE),0)</f>
        <v>1196572</v>
      </c>
      <c r="U322" s="18">
        <f>IFERROR(VLOOKUP($B322,'[9]SourceData (quarterly)'!$A$2:$Z$327,20, FALSE),0)</f>
        <v>2748002</v>
      </c>
      <c r="V322" s="18">
        <f>IFERROR(VLOOKUP($B322,'[9]SourceData (quarterly)'!$A$2:$Z$327,21, FALSE),0)</f>
        <v>1201831</v>
      </c>
      <c r="W322" s="18">
        <f>IFERROR(VLOOKUP($B322,'[9]SourceData (quarterly)'!$A$2:$Z$327,22, FALSE),0)</f>
        <v>1117933</v>
      </c>
      <c r="X322" s="18">
        <f>IFERROR(VLOOKUP($B322,'[9]SourceData (quarterly)'!$A$2:$Z$327,23, FALSE),0)</f>
        <v>656968</v>
      </c>
      <c r="Y322" s="18">
        <f>IFERROR(VLOOKUP($B322,'[9]SourceData (quarterly)'!$A$2:$Z$327,24, FALSE),0)</f>
        <v>928888</v>
      </c>
      <c r="Z322" s="18">
        <f>IFERROR(VLOOKUP($B322,'[9]SourceData (quarterly)'!$A$2:$Z$327,25, FALSE),0)</f>
        <v>795789</v>
      </c>
      <c r="AA322" s="18">
        <f>IFERROR(VLOOKUP($B322,'[9]SourceData (quarterly)'!$A$2:$Z$327,26, FALSE),0)</f>
        <v>2048298</v>
      </c>
      <c r="AB322" s="18">
        <f>IFERROR(VLOOKUP($B322,'[9]SourceData (quarterly)'!$A$2:$AZ$327,27, FALSE),0)</f>
        <v>551996</v>
      </c>
      <c r="AC322" s="18">
        <f>IFERROR(VLOOKUP($B322,'[9]SourceData (quarterly)'!$A$2:$AZ$327,28, FALSE),0)</f>
        <v>15235671</v>
      </c>
    </row>
    <row r="323" spans="2:29" x14ac:dyDescent="0.2">
      <c r="B323" s="41" t="s">
        <v>509</v>
      </c>
      <c r="C323" s="41" t="s">
        <v>510</v>
      </c>
      <c r="D323" s="18">
        <f>IFERROR(VLOOKUP($B323,'[9]SourceData (quarterly)'!$A$2:$Z$327,3, FALSE),0)</f>
        <v>0</v>
      </c>
      <c r="E323" s="18">
        <f>IFERROR(VLOOKUP($B323,'[9]SourceData (quarterly)'!$A$2:$Z$327,4, FALSE),0)</f>
        <v>6</v>
      </c>
      <c r="F323" s="18">
        <f>IFERROR(VLOOKUP($B323,'[9]SourceData (quarterly)'!$A$2:$Z$327,5, FALSE),0)</f>
        <v>10</v>
      </c>
      <c r="G323" s="18">
        <f>IFERROR(VLOOKUP($B323,'[9]SourceData (quarterly)'!$A$2:$Z$327,6, FALSE),0)</f>
        <v>8</v>
      </c>
      <c r="H323" s="18">
        <f>IFERROR(VLOOKUP($B323,'[9]SourceData (quarterly)'!$A$2:$Z$327,7, FALSE),0)</f>
        <v>13</v>
      </c>
      <c r="I323" s="18">
        <f>IFERROR(VLOOKUP($B323,'[9]SourceData (quarterly)'!$A$2:$Z$327,8, FALSE),0)</f>
        <v>0</v>
      </c>
      <c r="J323" s="18">
        <f>IFERROR(VLOOKUP($B323,'[9]SourceData (quarterly)'!$A$2:$Z$327,9, FALSE),0)</f>
        <v>0</v>
      </c>
      <c r="K323" s="18">
        <f>IFERROR(VLOOKUP($B323,'[9]SourceData (quarterly)'!$A$2:$Z$327,10, FALSE),0)</f>
        <v>1</v>
      </c>
      <c r="L323" s="18">
        <f>IFERROR(VLOOKUP($B323,'[9]SourceData (quarterly)'!$A$2:$Z$327,11, FALSE),0)</f>
        <v>0</v>
      </c>
      <c r="M323" s="18">
        <f>IFERROR(VLOOKUP($B323,'[9]SourceData (quarterly)'!$A$2:$Z$327,12, FALSE),0)</f>
        <v>4</v>
      </c>
      <c r="N323" s="18">
        <f>IFERROR(VLOOKUP($B323,'[9]SourceData (quarterly)'!$A$2:$Z$327,13, FALSE),0)</f>
        <v>7</v>
      </c>
      <c r="O323" s="18">
        <f>IFERROR(VLOOKUP($B323,'[9]SourceData (quarterly)'!$A$2:$Z$327,14, FALSE),0)</f>
        <v>5</v>
      </c>
      <c r="P323" s="18">
        <f>IFERROR(VLOOKUP($B323,'[9]SourceData (quarterly)'!$A$2:$Z$327,15, FALSE),0)</f>
        <v>54</v>
      </c>
      <c r="Q323" s="18">
        <f>IFERROR(VLOOKUP($B323,'[9]SourceData (quarterly)'!$A$2:$Z$327,16, FALSE),0)</f>
        <v>0</v>
      </c>
      <c r="R323" s="18">
        <f>IFERROR(VLOOKUP($B323,'[9]SourceData (quarterly)'!$A$2:$Z$327,17, FALSE),0)</f>
        <v>301100</v>
      </c>
      <c r="S323" s="18">
        <f>IFERROR(VLOOKUP($B323,'[9]SourceData (quarterly)'!$A$2:$Z$327,18, FALSE),0)</f>
        <v>662030</v>
      </c>
      <c r="T323" s="18">
        <f>IFERROR(VLOOKUP($B323,'[9]SourceData (quarterly)'!$A$2:$Z$327,19, FALSE),0)</f>
        <v>614397</v>
      </c>
      <c r="U323" s="18">
        <f>IFERROR(VLOOKUP($B323,'[9]SourceData (quarterly)'!$A$2:$Z$327,20, FALSE),0)</f>
        <v>910671</v>
      </c>
      <c r="V323" s="18">
        <f>IFERROR(VLOOKUP($B323,'[9]SourceData (quarterly)'!$A$2:$Z$327,21, FALSE),0)</f>
        <v>0</v>
      </c>
      <c r="W323" s="18">
        <f>IFERROR(VLOOKUP($B323,'[9]SourceData (quarterly)'!$A$2:$Z$327,22, FALSE),0)</f>
        <v>0</v>
      </c>
      <c r="X323" s="18">
        <f>IFERROR(VLOOKUP($B323,'[9]SourceData (quarterly)'!$A$2:$Z$327,23, FALSE),0)</f>
        <v>77000</v>
      </c>
      <c r="Y323" s="18">
        <f>IFERROR(VLOOKUP($B323,'[9]SourceData (quarterly)'!$A$2:$Z$327,24, FALSE),0)</f>
        <v>0</v>
      </c>
      <c r="Z323" s="18">
        <f>IFERROR(VLOOKUP($B323,'[9]SourceData (quarterly)'!$A$2:$Z$327,25, FALSE),0)</f>
        <v>280000</v>
      </c>
      <c r="AA323" s="18">
        <f>IFERROR(VLOOKUP($B323,'[9]SourceData (quarterly)'!$A$2:$Z$327,26, FALSE),0)</f>
        <v>552000</v>
      </c>
      <c r="AB323" s="18">
        <f>IFERROR(VLOOKUP($B323,'[9]SourceData (quarterly)'!$A$2:$AZ$327,27, FALSE),0)</f>
        <v>344490</v>
      </c>
      <c r="AC323" s="18">
        <f>IFERROR(VLOOKUP($B323,'[9]SourceData (quarterly)'!$A$2:$AZ$327,28, FALSE),0)</f>
        <v>3741688</v>
      </c>
    </row>
    <row r="324" spans="2:29" x14ac:dyDescent="0.2">
      <c r="B324" s="41" t="s">
        <v>511</v>
      </c>
      <c r="C324" s="41" t="s">
        <v>512</v>
      </c>
      <c r="D324" s="18">
        <f>IFERROR(VLOOKUP($B324,'[9]SourceData (quarterly)'!$A$2:$Z$327,3, FALSE),0)</f>
        <v>0</v>
      </c>
      <c r="E324" s="18">
        <f>IFERROR(VLOOKUP($B324,'[9]SourceData (quarterly)'!$A$2:$Z$327,4, FALSE),0)</f>
        <v>0</v>
      </c>
      <c r="F324" s="18">
        <f>IFERROR(VLOOKUP($B324,'[9]SourceData (quarterly)'!$A$2:$Z$327,5, FALSE),0)</f>
        <v>10</v>
      </c>
      <c r="G324" s="18">
        <f>IFERROR(VLOOKUP($B324,'[9]SourceData (quarterly)'!$A$2:$Z$327,6, FALSE),0)</f>
        <v>0</v>
      </c>
      <c r="H324" s="18">
        <f>IFERROR(VLOOKUP($B324,'[9]SourceData (quarterly)'!$A$2:$Z$327,7, FALSE),0)</f>
        <v>17</v>
      </c>
      <c r="I324" s="18">
        <f>IFERROR(VLOOKUP($B324,'[9]SourceData (quarterly)'!$A$2:$Z$327,8, FALSE),0)</f>
        <v>13</v>
      </c>
      <c r="J324" s="18">
        <f>IFERROR(VLOOKUP($B324,'[9]SourceData (quarterly)'!$A$2:$Z$327,9, FALSE),0)</f>
        <v>18</v>
      </c>
      <c r="K324" s="18">
        <f>IFERROR(VLOOKUP($B324,'[9]SourceData (quarterly)'!$A$2:$Z$327,10, FALSE),0)</f>
        <v>6</v>
      </c>
      <c r="L324" s="18">
        <f>IFERROR(VLOOKUP($B324,'[9]SourceData (quarterly)'!$A$2:$Z$327,11, FALSE),0)</f>
        <v>4</v>
      </c>
      <c r="M324" s="18">
        <f>IFERROR(VLOOKUP($B324,'[9]SourceData (quarterly)'!$A$2:$Z$327,12, FALSE),0)</f>
        <v>2</v>
      </c>
      <c r="N324" s="18">
        <f>IFERROR(VLOOKUP($B324,'[9]SourceData (quarterly)'!$A$2:$Z$327,13, FALSE),0)</f>
        <v>2</v>
      </c>
      <c r="O324" s="18">
        <f>IFERROR(VLOOKUP($B324,'[9]SourceData (quarterly)'!$A$2:$Z$327,14, FALSE),0)</f>
        <v>11</v>
      </c>
      <c r="P324" s="18">
        <f>IFERROR(VLOOKUP($B324,'[9]SourceData (quarterly)'!$A$2:$Z$327,15, FALSE),0)</f>
        <v>83</v>
      </c>
      <c r="Q324" s="18">
        <f>IFERROR(VLOOKUP($B324,'[9]SourceData (quarterly)'!$A$2:$Z$327,16, FALSE),0)</f>
        <v>0</v>
      </c>
      <c r="R324" s="18">
        <f>IFERROR(VLOOKUP($B324,'[9]SourceData (quarterly)'!$A$2:$Z$327,17, FALSE),0)</f>
        <v>0</v>
      </c>
      <c r="S324" s="18">
        <f>IFERROR(VLOOKUP($B324,'[9]SourceData (quarterly)'!$A$2:$Z$327,18, FALSE),0)</f>
        <v>520755</v>
      </c>
      <c r="T324" s="18">
        <f>IFERROR(VLOOKUP($B324,'[9]SourceData (quarterly)'!$A$2:$Z$327,19, FALSE),0)</f>
        <v>0</v>
      </c>
      <c r="U324" s="18">
        <f>IFERROR(VLOOKUP($B324,'[9]SourceData (quarterly)'!$A$2:$Z$327,20, FALSE),0)</f>
        <v>764942</v>
      </c>
      <c r="V324" s="18">
        <f>IFERROR(VLOOKUP($B324,'[9]SourceData (quarterly)'!$A$2:$Z$327,21, FALSE),0)</f>
        <v>618372</v>
      </c>
      <c r="W324" s="18">
        <f>IFERROR(VLOOKUP($B324,'[9]SourceData (quarterly)'!$A$2:$Z$327,22, FALSE),0)</f>
        <v>931090</v>
      </c>
      <c r="X324" s="18">
        <f>IFERROR(VLOOKUP($B324,'[9]SourceData (quarterly)'!$A$2:$Z$327,23, FALSE),0)</f>
        <v>318183</v>
      </c>
      <c r="Y324" s="18">
        <f>IFERROR(VLOOKUP($B324,'[9]SourceData (quarterly)'!$A$2:$Z$327,24, FALSE),0)</f>
        <v>377200</v>
      </c>
      <c r="Z324" s="18">
        <f>IFERROR(VLOOKUP($B324,'[9]SourceData (quarterly)'!$A$2:$Z$327,25, FALSE),0)</f>
        <v>127000</v>
      </c>
      <c r="AA324" s="18">
        <f>IFERROR(VLOOKUP($B324,'[9]SourceData (quarterly)'!$A$2:$Z$327,26, FALSE),0)</f>
        <v>198490</v>
      </c>
      <c r="AB324" s="18">
        <f>IFERROR(VLOOKUP($B324,'[9]SourceData (quarterly)'!$A$2:$AZ$327,27, FALSE),0)</f>
        <v>859900</v>
      </c>
      <c r="AC324" s="18">
        <f>IFERROR(VLOOKUP($B324,'[9]SourceData (quarterly)'!$A$2:$AZ$327,28, FALSE),0)</f>
        <v>4715932</v>
      </c>
    </row>
    <row r="325" spans="2:29" x14ac:dyDescent="0.2">
      <c r="B325" s="41" t="s">
        <v>513</v>
      </c>
      <c r="C325" s="41" t="s">
        <v>514</v>
      </c>
      <c r="D325" s="18">
        <f>IFERROR(VLOOKUP($B325,'[9]SourceData (quarterly)'!$A$2:$Z$327,3, FALSE),0)</f>
        <v>5</v>
      </c>
      <c r="E325" s="18">
        <f>IFERROR(VLOOKUP($B325,'[9]SourceData (quarterly)'!$A$2:$Z$327,4, FALSE),0)</f>
        <v>5</v>
      </c>
      <c r="F325" s="18">
        <f>IFERROR(VLOOKUP($B325,'[9]SourceData (quarterly)'!$A$2:$Z$327,5, FALSE),0)</f>
        <v>13</v>
      </c>
      <c r="G325" s="18">
        <f>IFERROR(VLOOKUP($B325,'[9]SourceData (quarterly)'!$A$2:$Z$327,6, FALSE),0)</f>
        <v>2</v>
      </c>
      <c r="H325" s="18">
        <f>IFERROR(VLOOKUP($B325,'[9]SourceData (quarterly)'!$A$2:$Z$327,7, FALSE),0)</f>
        <v>5</v>
      </c>
      <c r="I325" s="18">
        <f>IFERROR(VLOOKUP($B325,'[9]SourceData (quarterly)'!$A$2:$Z$327,8, FALSE),0)</f>
        <v>0</v>
      </c>
      <c r="J325" s="18">
        <f>IFERROR(VLOOKUP($B325,'[9]SourceData (quarterly)'!$A$2:$Z$327,9, FALSE),0)</f>
        <v>0</v>
      </c>
      <c r="K325" s="18">
        <f>IFERROR(VLOOKUP($B325,'[9]SourceData (quarterly)'!$A$2:$Z$327,10, FALSE),0)</f>
        <v>4</v>
      </c>
      <c r="L325" s="18">
        <f>IFERROR(VLOOKUP($B325,'[9]SourceData (quarterly)'!$A$2:$Z$327,11, FALSE),0)</f>
        <v>8</v>
      </c>
      <c r="M325" s="18">
        <f>IFERROR(VLOOKUP($B325,'[9]SourceData (quarterly)'!$A$2:$Z$327,12, FALSE),0)</f>
        <v>6</v>
      </c>
      <c r="N325" s="18">
        <f>IFERROR(VLOOKUP($B325,'[9]SourceData (quarterly)'!$A$2:$Z$327,13, FALSE),0)</f>
        <v>6</v>
      </c>
      <c r="O325" s="18">
        <f>IFERROR(VLOOKUP($B325,'[9]SourceData (quarterly)'!$A$2:$Z$327,14, FALSE),0)</f>
        <v>11</v>
      </c>
      <c r="P325" s="18">
        <f>IFERROR(VLOOKUP($B325,'[9]SourceData (quarterly)'!$A$2:$Z$327,15, FALSE),0)</f>
        <v>65</v>
      </c>
      <c r="Q325" s="18">
        <f>IFERROR(VLOOKUP($B325,'[9]SourceData (quarterly)'!$A$2:$Z$327,16, FALSE),0)</f>
        <v>353388</v>
      </c>
      <c r="R325" s="18">
        <f>IFERROR(VLOOKUP($B325,'[9]SourceData (quarterly)'!$A$2:$Z$327,17, FALSE),0)</f>
        <v>411989</v>
      </c>
      <c r="S325" s="18">
        <f>IFERROR(VLOOKUP($B325,'[9]SourceData (quarterly)'!$A$2:$Z$327,18, FALSE),0)</f>
        <v>963948</v>
      </c>
      <c r="T325" s="18">
        <f>IFERROR(VLOOKUP($B325,'[9]SourceData (quarterly)'!$A$2:$Z$327,19, FALSE),0)</f>
        <v>126990</v>
      </c>
      <c r="U325" s="18">
        <f>IFERROR(VLOOKUP($B325,'[9]SourceData (quarterly)'!$A$2:$Z$327,20, FALSE),0)</f>
        <v>346970</v>
      </c>
      <c r="V325" s="18">
        <f>IFERROR(VLOOKUP($B325,'[9]SourceData (quarterly)'!$A$2:$Z$327,21, FALSE),0)</f>
        <v>0</v>
      </c>
      <c r="W325" s="18">
        <f>IFERROR(VLOOKUP($B325,'[9]SourceData (quarterly)'!$A$2:$Z$327,22, FALSE),0)</f>
        <v>0</v>
      </c>
      <c r="X325" s="18">
        <f>IFERROR(VLOOKUP($B325,'[9]SourceData (quarterly)'!$A$2:$Z$327,23, FALSE),0)</f>
        <v>240000</v>
      </c>
      <c r="Y325" s="18">
        <f>IFERROR(VLOOKUP($B325,'[9]SourceData (quarterly)'!$A$2:$Z$327,24, FALSE),0)</f>
        <v>372890</v>
      </c>
      <c r="Z325" s="18">
        <f>IFERROR(VLOOKUP($B325,'[9]SourceData (quarterly)'!$A$2:$Z$327,25, FALSE),0)</f>
        <v>321590</v>
      </c>
      <c r="AA325" s="18">
        <f>IFERROR(VLOOKUP($B325,'[9]SourceData (quarterly)'!$A$2:$Z$327,26, FALSE),0)</f>
        <v>349070</v>
      </c>
      <c r="AB325" s="18">
        <f>IFERROR(VLOOKUP($B325,'[9]SourceData (quarterly)'!$A$2:$AZ$327,27, FALSE),0)</f>
        <v>608750</v>
      </c>
      <c r="AC325" s="18">
        <f>IFERROR(VLOOKUP($B325,'[9]SourceData (quarterly)'!$A$2:$AZ$327,28, FALSE),0)</f>
        <v>4095585</v>
      </c>
    </row>
    <row r="326" spans="2:29" x14ac:dyDescent="0.2">
      <c r="B326" s="41" t="s">
        <v>515</v>
      </c>
      <c r="C326" s="41" t="s">
        <v>516</v>
      </c>
      <c r="D326" s="18">
        <f>IFERROR(VLOOKUP($B326,'[9]SourceData (quarterly)'!$A$2:$Z$327,3, FALSE),0)</f>
        <v>0</v>
      </c>
      <c r="E326" s="18">
        <f>IFERROR(VLOOKUP($B326,'[9]SourceData (quarterly)'!$A$2:$Z$327,4, FALSE),0)</f>
        <v>1</v>
      </c>
      <c r="F326" s="18">
        <f>IFERROR(VLOOKUP($B326,'[9]SourceData (quarterly)'!$A$2:$Z$327,5, FALSE),0)</f>
        <v>9</v>
      </c>
      <c r="G326" s="18">
        <f>IFERROR(VLOOKUP($B326,'[9]SourceData (quarterly)'!$A$2:$Z$327,6, FALSE),0)</f>
        <v>11</v>
      </c>
      <c r="H326" s="18">
        <f>IFERROR(VLOOKUP($B326,'[9]SourceData (quarterly)'!$A$2:$Z$327,7, FALSE),0)</f>
        <v>10</v>
      </c>
      <c r="I326" s="18">
        <f>IFERROR(VLOOKUP($B326,'[9]SourceData (quarterly)'!$A$2:$Z$327,8, FALSE),0)</f>
        <v>0</v>
      </c>
      <c r="J326" s="18">
        <f>IFERROR(VLOOKUP($B326,'[9]SourceData (quarterly)'!$A$2:$Z$327,9, FALSE),0)</f>
        <v>2</v>
      </c>
      <c r="K326" s="18">
        <f>IFERROR(VLOOKUP($B326,'[9]SourceData (quarterly)'!$A$2:$Z$327,10, FALSE),0)</f>
        <v>1</v>
      </c>
      <c r="L326" s="18">
        <f>IFERROR(VLOOKUP($B326,'[9]SourceData (quarterly)'!$A$2:$Z$327,11, FALSE),0)</f>
        <v>5</v>
      </c>
      <c r="M326" s="18">
        <f>IFERROR(VLOOKUP($B326,'[9]SourceData (quarterly)'!$A$2:$Z$327,12, FALSE),0)</f>
        <v>2</v>
      </c>
      <c r="N326" s="18">
        <f>IFERROR(VLOOKUP($B326,'[9]SourceData (quarterly)'!$A$2:$Z$327,13, FALSE),0)</f>
        <v>9</v>
      </c>
      <c r="O326" s="18">
        <f>IFERROR(VLOOKUP($B326,'[9]SourceData (quarterly)'!$A$2:$Z$327,14, FALSE),0)</f>
        <v>13</v>
      </c>
      <c r="P326" s="18">
        <f>IFERROR(VLOOKUP($B326,'[9]SourceData (quarterly)'!$A$2:$Z$327,15, FALSE),0)</f>
        <v>63</v>
      </c>
      <c r="Q326" s="18">
        <f>IFERROR(VLOOKUP($B326,'[9]SourceData (quarterly)'!$A$2:$Z$327,16, FALSE),0)</f>
        <v>0</v>
      </c>
      <c r="R326" s="18">
        <f>IFERROR(VLOOKUP($B326,'[9]SourceData (quarterly)'!$A$2:$Z$327,17, FALSE),0)</f>
        <v>65800</v>
      </c>
      <c r="S326" s="18">
        <f>IFERROR(VLOOKUP($B326,'[9]SourceData (quarterly)'!$A$2:$Z$327,18, FALSE),0)</f>
        <v>557400</v>
      </c>
      <c r="T326" s="18">
        <f>IFERROR(VLOOKUP($B326,'[9]SourceData (quarterly)'!$A$2:$Z$327,19, FALSE),0)</f>
        <v>793500</v>
      </c>
      <c r="U326" s="18">
        <f>IFERROR(VLOOKUP($B326,'[9]SourceData (quarterly)'!$A$2:$Z$327,20, FALSE),0)</f>
        <v>791400</v>
      </c>
      <c r="V326" s="18">
        <f>IFERROR(VLOOKUP($B326,'[9]SourceData (quarterly)'!$A$2:$Z$327,21, FALSE),0)</f>
        <v>0</v>
      </c>
      <c r="W326" s="18">
        <f>IFERROR(VLOOKUP($B326,'[9]SourceData (quarterly)'!$A$2:$Z$327,22, FALSE),0)</f>
        <v>155398</v>
      </c>
      <c r="X326" s="18">
        <f>IFERROR(VLOOKUP($B326,'[9]SourceData (quarterly)'!$A$2:$Z$327,23, FALSE),0)</f>
        <v>95999</v>
      </c>
      <c r="Y326" s="18">
        <f>IFERROR(VLOOKUP($B326,'[9]SourceData (quarterly)'!$A$2:$Z$327,24, FALSE),0)</f>
        <v>415888</v>
      </c>
      <c r="Z326" s="18">
        <f>IFERROR(VLOOKUP($B326,'[9]SourceData (quarterly)'!$A$2:$Z$327,25, FALSE),0)</f>
        <v>174989</v>
      </c>
      <c r="AA326" s="18">
        <f>IFERROR(VLOOKUP($B326,'[9]SourceData (quarterly)'!$A$2:$Z$327,26, FALSE),0)</f>
        <v>761995</v>
      </c>
      <c r="AB326" s="18">
        <f>IFERROR(VLOOKUP($B326,'[9]SourceData (quarterly)'!$A$2:$AZ$327,27, FALSE),0)</f>
        <v>840498</v>
      </c>
      <c r="AC326" s="18">
        <f>IFERROR(VLOOKUP($B326,'[9]SourceData (quarterly)'!$A$2:$AZ$327,28, FALSE),0)</f>
        <v>4652867</v>
      </c>
    </row>
    <row r="327" spans="2:29" x14ac:dyDescent="0.2">
      <c r="B327" s="41" t="s">
        <v>517</v>
      </c>
      <c r="C327" s="41" t="s">
        <v>518</v>
      </c>
      <c r="D327" s="18">
        <f>IFERROR(VLOOKUP($B327,'[9]SourceData (quarterly)'!$A$2:$Z$327,3, FALSE),0)</f>
        <v>0</v>
      </c>
      <c r="E327" s="18">
        <f>IFERROR(VLOOKUP($B327,'[9]SourceData (quarterly)'!$A$2:$Z$327,4, FALSE),0)</f>
        <v>0</v>
      </c>
      <c r="F327" s="18">
        <f>IFERROR(VLOOKUP($B327,'[9]SourceData (quarterly)'!$A$2:$Z$327,5, FALSE),0)</f>
        <v>17</v>
      </c>
      <c r="G327" s="18">
        <f>IFERROR(VLOOKUP($B327,'[9]SourceData (quarterly)'!$A$2:$Z$327,6, FALSE),0)</f>
        <v>8</v>
      </c>
      <c r="H327" s="18">
        <f>IFERROR(VLOOKUP($B327,'[9]SourceData (quarterly)'!$A$2:$Z$327,7, FALSE),0)</f>
        <v>10</v>
      </c>
      <c r="I327" s="18">
        <f>IFERROR(VLOOKUP($B327,'[9]SourceData (quarterly)'!$A$2:$Z$327,8, FALSE),0)</f>
        <v>2</v>
      </c>
      <c r="J327" s="18">
        <f>IFERROR(VLOOKUP($B327,'[9]SourceData (quarterly)'!$A$2:$Z$327,9, FALSE),0)</f>
        <v>4</v>
      </c>
      <c r="K327" s="18">
        <f>IFERROR(VLOOKUP($B327,'[9]SourceData (quarterly)'!$A$2:$Z$327,10, FALSE),0)</f>
        <v>4</v>
      </c>
      <c r="L327" s="18">
        <f>IFERROR(VLOOKUP($B327,'[9]SourceData (quarterly)'!$A$2:$Z$327,11, FALSE),0)</f>
        <v>14</v>
      </c>
      <c r="M327" s="18">
        <f>IFERROR(VLOOKUP($B327,'[9]SourceData (quarterly)'!$A$2:$Z$327,12, FALSE),0)</f>
        <v>7</v>
      </c>
      <c r="N327" s="18">
        <f>IFERROR(VLOOKUP($B327,'[9]SourceData (quarterly)'!$A$2:$Z$327,13, FALSE),0)</f>
        <v>14</v>
      </c>
      <c r="O327" s="18">
        <f>IFERROR(VLOOKUP($B327,'[9]SourceData (quarterly)'!$A$2:$Z$327,14, FALSE),0)</f>
        <v>1</v>
      </c>
      <c r="P327" s="18">
        <f>IFERROR(VLOOKUP($B327,'[9]SourceData (quarterly)'!$A$2:$Z$327,15, FALSE),0)</f>
        <v>81</v>
      </c>
      <c r="Q327" s="18">
        <f>IFERROR(VLOOKUP($B327,'[9]SourceData (quarterly)'!$A$2:$Z$327,16, FALSE),0)</f>
        <v>0</v>
      </c>
      <c r="R327" s="18">
        <f>IFERROR(VLOOKUP($B327,'[9]SourceData (quarterly)'!$A$2:$Z$327,17, FALSE),0)</f>
        <v>0</v>
      </c>
      <c r="S327" s="18">
        <f>IFERROR(VLOOKUP($B327,'[9]SourceData (quarterly)'!$A$2:$Z$327,18, FALSE),0)</f>
        <v>1336774</v>
      </c>
      <c r="T327" s="18">
        <f>IFERROR(VLOOKUP($B327,'[9]SourceData (quarterly)'!$A$2:$Z$327,19, FALSE),0)</f>
        <v>625736</v>
      </c>
      <c r="U327" s="18">
        <f>IFERROR(VLOOKUP($B327,'[9]SourceData (quarterly)'!$A$2:$Z$327,20, FALSE),0)</f>
        <v>996488</v>
      </c>
      <c r="V327" s="18">
        <f>IFERROR(VLOOKUP($B327,'[9]SourceData (quarterly)'!$A$2:$Z$327,21, FALSE),0)</f>
        <v>187791</v>
      </c>
      <c r="W327" s="18">
        <f>IFERROR(VLOOKUP($B327,'[9]SourceData (quarterly)'!$A$2:$Z$327,22, FALSE),0)</f>
        <v>457799</v>
      </c>
      <c r="X327" s="18">
        <f>IFERROR(VLOOKUP($B327,'[9]SourceData (quarterly)'!$A$2:$Z$327,23, FALSE),0)</f>
        <v>307700</v>
      </c>
      <c r="Y327" s="18">
        <f>IFERROR(VLOOKUP($B327,'[9]SourceData (quarterly)'!$A$2:$Z$327,24, FALSE),0)</f>
        <v>1306695</v>
      </c>
      <c r="Z327" s="18">
        <f>IFERROR(VLOOKUP($B327,'[9]SourceData (quarterly)'!$A$2:$Z$327,25, FALSE),0)</f>
        <v>463990</v>
      </c>
      <c r="AA327" s="18">
        <f>IFERROR(VLOOKUP($B327,'[9]SourceData (quarterly)'!$A$2:$Z$327,26, FALSE),0)</f>
        <v>1252845</v>
      </c>
      <c r="AB327" s="18">
        <f>IFERROR(VLOOKUP($B327,'[9]SourceData (quarterly)'!$A$2:$AZ$327,27, FALSE),0)</f>
        <v>74000</v>
      </c>
      <c r="AC327" s="18">
        <f>IFERROR(VLOOKUP($B327,'[9]SourceData (quarterly)'!$A$2:$AZ$327,28, FALSE),0)</f>
        <v>7009818</v>
      </c>
    </row>
    <row r="328" spans="2:29" x14ac:dyDescent="0.2">
      <c r="B328" s="41" t="s">
        <v>519</v>
      </c>
      <c r="C328" s="41" t="s">
        <v>520</v>
      </c>
      <c r="D328" s="18">
        <f>IFERROR(VLOOKUP($B328,'[9]SourceData (quarterly)'!$A$2:$Z$327,3, FALSE),0)</f>
        <v>16</v>
      </c>
      <c r="E328" s="18">
        <f>IFERROR(VLOOKUP($B328,'[9]SourceData (quarterly)'!$A$2:$Z$327,4, FALSE),0)</f>
        <v>21</v>
      </c>
      <c r="F328" s="18">
        <f>IFERROR(VLOOKUP($B328,'[9]SourceData (quarterly)'!$A$2:$Z$327,5, FALSE),0)</f>
        <v>22</v>
      </c>
      <c r="G328" s="18">
        <f>IFERROR(VLOOKUP($B328,'[9]SourceData (quarterly)'!$A$2:$Z$327,6, FALSE),0)</f>
        <v>19</v>
      </c>
      <c r="H328" s="18">
        <f>IFERROR(VLOOKUP($B328,'[9]SourceData (quarterly)'!$A$2:$Z$327,7, FALSE),0)</f>
        <v>2</v>
      </c>
      <c r="I328" s="18">
        <f>IFERROR(VLOOKUP($B328,'[9]SourceData (quarterly)'!$A$2:$Z$327,8, FALSE),0)</f>
        <v>1</v>
      </c>
      <c r="J328" s="18">
        <f>IFERROR(VLOOKUP($B328,'[9]SourceData (quarterly)'!$A$2:$Z$327,9, FALSE),0)</f>
        <v>3</v>
      </c>
      <c r="K328" s="18">
        <f>IFERROR(VLOOKUP($B328,'[9]SourceData (quarterly)'!$A$2:$Z$327,10, FALSE),0)</f>
        <v>1</v>
      </c>
      <c r="L328" s="18">
        <f>IFERROR(VLOOKUP($B328,'[9]SourceData (quarterly)'!$A$2:$Z$327,11, FALSE),0)</f>
        <v>17</v>
      </c>
      <c r="M328" s="18">
        <f>IFERROR(VLOOKUP($B328,'[9]SourceData (quarterly)'!$A$2:$Z$327,12, FALSE),0)</f>
        <v>23</v>
      </c>
      <c r="N328" s="18">
        <f>IFERROR(VLOOKUP($B328,'[9]SourceData (quarterly)'!$A$2:$Z$327,13, FALSE),0)</f>
        <v>19</v>
      </c>
      <c r="O328" s="18">
        <f>IFERROR(VLOOKUP($B328,'[9]SourceData (quarterly)'!$A$2:$Z$327,14, FALSE),0)</f>
        <v>16</v>
      </c>
      <c r="P328" s="18">
        <f>IFERROR(VLOOKUP($B328,'[9]SourceData (quarterly)'!$A$2:$Z$327,15, FALSE),0)</f>
        <v>160</v>
      </c>
      <c r="Q328" s="18">
        <f>IFERROR(VLOOKUP($B328,'[9]SourceData (quarterly)'!$A$2:$Z$327,16, FALSE),0)</f>
        <v>757099</v>
      </c>
      <c r="R328" s="18">
        <f>IFERROR(VLOOKUP($B328,'[9]SourceData (quarterly)'!$A$2:$Z$327,17, FALSE),0)</f>
        <v>979300</v>
      </c>
      <c r="S328" s="18">
        <f>IFERROR(VLOOKUP($B328,'[9]SourceData (quarterly)'!$A$2:$Z$327,18, FALSE),0)</f>
        <v>1220000</v>
      </c>
      <c r="T328" s="18">
        <f>IFERROR(VLOOKUP($B328,'[9]SourceData (quarterly)'!$A$2:$Z$327,19, FALSE),0)</f>
        <v>992800</v>
      </c>
      <c r="U328" s="18">
        <f>IFERROR(VLOOKUP($B328,'[9]SourceData (quarterly)'!$A$2:$Z$327,20, FALSE),0)</f>
        <v>185999</v>
      </c>
      <c r="V328" s="18">
        <f>IFERROR(VLOOKUP($B328,'[9]SourceData (quarterly)'!$A$2:$Z$327,21, FALSE),0)</f>
        <v>96000</v>
      </c>
      <c r="W328" s="18">
        <f>IFERROR(VLOOKUP($B328,'[9]SourceData (quarterly)'!$A$2:$Z$327,22, FALSE),0)</f>
        <v>267990</v>
      </c>
      <c r="X328" s="18">
        <f>IFERROR(VLOOKUP($B328,'[9]SourceData (quarterly)'!$A$2:$Z$327,23, FALSE),0)</f>
        <v>73000</v>
      </c>
      <c r="Y328" s="18">
        <f>IFERROR(VLOOKUP($B328,'[9]SourceData (quarterly)'!$A$2:$Z$327,24, FALSE),0)</f>
        <v>1423548</v>
      </c>
      <c r="Z328" s="18">
        <f>IFERROR(VLOOKUP($B328,'[9]SourceData (quarterly)'!$A$2:$Z$327,25, FALSE),0)</f>
        <v>1791260</v>
      </c>
      <c r="AA328" s="18">
        <f>IFERROR(VLOOKUP($B328,'[9]SourceData (quarterly)'!$A$2:$Z$327,26, FALSE),0)</f>
        <v>1542944</v>
      </c>
      <c r="AB328" s="18">
        <f>IFERROR(VLOOKUP($B328,'[9]SourceData (quarterly)'!$A$2:$AZ$327,27, FALSE),0)</f>
        <v>1285083</v>
      </c>
      <c r="AC328" s="18">
        <f>IFERROR(VLOOKUP($B328,'[9]SourceData (quarterly)'!$A$2:$AZ$327,28, FALSE),0)</f>
        <v>10615023</v>
      </c>
    </row>
    <row r="329" spans="2:29" x14ac:dyDescent="0.2">
      <c r="B329" s="41" t="s">
        <v>223</v>
      </c>
      <c r="C329" s="41" t="s">
        <v>224</v>
      </c>
      <c r="D329" s="18">
        <f>IFERROR(VLOOKUP($B329,'[9]SourceData (quarterly)'!$A$2:$Z$327,3, FALSE),0)</f>
        <v>0</v>
      </c>
      <c r="E329" s="18">
        <f>IFERROR(VLOOKUP($B329,'[9]SourceData (quarterly)'!$A$2:$Z$327,4, FALSE),0)</f>
        <v>0</v>
      </c>
      <c r="F329" s="18">
        <f>IFERROR(VLOOKUP($B329,'[9]SourceData (quarterly)'!$A$2:$Z$327,5, FALSE),0)</f>
        <v>0</v>
      </c>
      <c r="G329" s="18">
        <f>IFERROR(VLOOKUP($B329,'[9]SourceData (quarterly)'!$A$2:$Z$327,6, FALSE),0)</f>
        <v>3</v>
      </c>
      <c r="H329" s="18">
        <f>IFERROR(VLOOKUP($B329,'[9]SourceData (quarterly)'!$A$2:$Z$327,7, FALSE),0)</f>
        <v>3</v>
      </c>
      <c r="I329" s="18">
        <f>IFERROR(VLOOKUP($B329,'[9]SourceData (quarterly)'!$A$2:$Z$327,8, FALSE),0)</f>
        <v>16</v>
      </c>
      <c r="J329" s="18">
        <f>IFERROR(VLOOKUP($B329,'[9]SourceData (quarterly)'!$A$2:$Z$327,9, FALSE),0)</f>
        <v>11</v>
      </c>
      <c r="K329" s="18">
        <f>IFERROR(VLOOKUP($B329,'[9]SourceData (quarterly)'!$A$2:$Z$327,10, FALSE),0)</f>
        <v>6</v>
      </c>
      <c r="L329" s="18">
        <f>IFERROR(VLOOKUP($B329,'[9]SourceData (quarterly)'!$A$2:$Z$327,11, FALSE),0)</f>
        <v>9</v>
      </c>
      <c r="M329" s="18">
        <f>IFERROR(VLOOKUP($B329,'[9]SourceData (quarterly)'!$A$2:$Z$327,12, FALSE),0)</f>
        <v>13</v>
      </c>
      <c r="N329" s="18">
        <f>IFERROR(VLOOKUP($B329,'[9]SourceData (quarterly)'!$A$2:$Z$327,13, FALSE),0)</f>
        <v>12</v>
      </c>
      <c r="O329" s="18">
        <f>IFERROR(VLOOKUP($B329,'[9]SourceData (quarterly)'!$A$2:$Z$327,14, FALSE),0)</f>
        <v>6</v>
      </c>
      <c r="P329" s="18">
        <f>IFERROR(VLOOKUP($B329,'[9]SourceData (quarterly)'!$A$2:$Z$327,15, FALSE),0)</f>
        <v>79</v>
      </c>
      <c r="Q329" s="18">
        <f>IFERROR(VLOOKUP($B329,'[9]SourceData (quarterly)'!$A$2:$Z$327,16, FALSE),0)</f>
        <v>0</v>
      </c>
      <c r="R329" s="18">
        <f>IFERROR(VLOOKUP($B329,'[9]SourceData (quarterly)'!$A$2:$Z$327,17, FALSE),0)</f>
        <v>0</v>
      </c>
      <c r="S329" s="18">
        <f>IFERROR(VLOOKUP($B329,'[9]SourceData (quarterly)'!$A$2:$Z$327,18, FALSE),0)</f>
        <v>0</v>
      </c>
      <c r="T329" s="18">
        <f>IFERROR(VLOOKUP($B329,'[9]SourceData (quarterly)'!$A$2:$Z$327,19, FALSE),0)</f>
        <v>124600</v>
      </c>
      <c r="U329" s="18">
        <f>IFERROR(VLOOKUP($B329,'[9]SourceData (quarterly)'!$A$2:$Z$327,20, FALSE),0)</f>
        <v>123999</v>
      </c>
      <c r="V329" s="18">
        <f>IFERROR(VLOOKUP($B329,'[9]SourceData (quarterly)'!$A$2:$Z$327,21, FALSE),0)</f>
        <v>672233</v>
      </c>
      <c r="W329" s="18">
        <f>IFERROR(VLOOKUP($B329,'[9]SourceData (quarterly)'!$A$2:$Z$327,22, FALSE),0)</f>
        <v>497984</v>
      </c>
      <c r="X329" s="18">
        <f>IFERROR(VLOOKUP($B329,'[9]SourceData (quarterly)'!$A$2:$Z$327,23, FALSE),0)</f>
        <v>316368</v>
      </c>
      <c r="Y329" s="18">
        <f>IFERROR(VLOOKUP($B329,'[9]SourceData (quarterly)'!$A$2:$Z$327,24, FALSE),0)</f>
        <v>429693</v>
      </c>
      <c r="Z329" s="18">
        <f>IFERROR(VLOOKUP($B329,'[9]SourceData (quarterly)'!$A$2:$Z$327,25, FALSE),0)</f>
        <v>583590</v>
      </c>
      <c r="AA329" s="18">
        <f>IFERROR(VLOOKUP($B329,'[9]SourceData (quarterly)'!$A$2:$Z$327,26, FALSE),0)</f>
        <v>535795</v>
      </c>
      <c r="AB329" s="18">
        <f>IFERROR(VLOOKUP($B329,'[9]SourceData (quarterly)'!$A$2:$AZ$327,27, FALSE),0)</f>
        <v>280199</v>
      </c>
      <c r="AC329" s="18">
        <f>IFERROR(VLOOKUP($B329,'[9]SourceData (quarterly)'!$A$2:$AZ$327,28, FALSE),0)</f>
        <v>3564461</v>
      </c>
    </row>
    <row r="330" spans="2:29" x14ac:dyDescent="0.2">
      <c r="B330" s="41" t="s">
        <v>225</v>
      </c>
      <c r="C330" s="41" t="s">
        <v>226</v>
      </c>
      <c r="D330" s="18">
        <f>IFERROR(VLOOKUP($B330,'[9]SourceData (quarterly)'!$A$2:$Z$327,3, FALSE),0)</f>
        <v>12</v>
      </c>
      <c r="E330" s="18">
        <f>IFERROR(VLOOKUP($B330,'[9]SourceData (quarterly)'!$A$2:$Z$327,4, FALSE),0)</f>
        <v>18</v>
      </c>
      <c r="F330" s="18">
        <f>IFERROR(VLOOKUP($B330,'[9]SourceData (quarterly)'!$A$2:$Z$327,5, FALSE),0)</f>
        <v>16</v>
      </c>
      <c r="G330" s="18">
        <f>IFERROR(VLOOKUP($B330,'[9]SourceData (quarterly)'!$A$2:$Z$327,6, FALSE),0)</f>
        <v>14</v>
      </c>
      <c r="H330" s="18">
        <f>IFERROR(VLOOKUP($B330,'[9]SourceData (quarterly)'!$A$2:$Z$327,7, FALSE),0)</f>
        <v>39</v>
      </c>
      <c r="I330" s="18">
        <f>IFERROR(VLOOKUP($B330,'[9]SourceData (quarterly)'!$A$2:$Z$327,8, FALSE),0)</f>
        <v>23</v>
      </c>
      <c r="J330" s="18">
        <f>IFERROR(VLOOKUP($B330,'[9]SourceData (quarterly)'!$A$2:$Z$327,9, FALSE),0)</f>
        <v>20</v>
      </c>
      <c r="K330" s="18">
        <f>IFERROR(VLOOKUP($B330,'[9]SourceData (quarterly)'!$A$2:$Z$327,10, FALSE),0)</f>
        <v>16</v>
      </c>
      <c r="L330" s="18">
        <f>IFERROR(VLOOKUP($B330,'[9]SourceData (quarterly)'!$A$2:$Z$327,11, FALSE),0)</f>
        <v>33</v>
      </c>
      <c r="M330" s="18">
        <f>IFERROR(VLOOKUP($B330,'[9]SourceData (quarterly)'!$A$2:$Z$327,12, FALSE),0)</f>
        <v>13</v>
      </c>
      <c r="N330" s="18">
        <f>IFERROR(VLOOKUP($B330,'[9]SourceData (quarterly)'!$A$2:$Z$327,13, FALSE),0)</f>
        <v>33</v>
      </c>
      <c r="O330" s="18">
        <f>IFERROR(VLOOKUP($B330,'[9]SourceData (quarterly)'!$A$2:$Z$327,14, FALSE),0)</f>
        <v>22</v>
      </c>
      <c r="P330" s="18">
        <f>IFERROR(VLOOKUP($B330,'[9]SourceData (quarterly)'!$A$2:$Z$327,15, FALSE),0)</f>
        <v>259</v>
      </c>
      <c r="Q330" s="18">
        <f>IFERROR(VLOOKUP($B330,'[9]SourceData (quarterly)'!$A$2:$Z$327,16, FALSE),0)</f>
        <v>318895</v>
      </c>
      <c r="R330" s="18">
        <f>IFERROR(VLOOKUP($B330,'[9]SourceData (quarterly)'!$A$2:$Z$327,17, FALSE),0)</f>
        <v>533492</v>
      </c>
      <c r="S330" s="18">
        <f>IFERROR(VLOOKUP($B330,'[9]SourceData (quarterly)'!$A$2:$Z$327,18, FALSE),0)</f>
        <v>550366</v>
      </c>
      <c r="T330" s="18">
        <f>IFERROR(VLOOKUP($B330,'[9]SourceData (quarterly)'!$A$2:$Z$327,19, FALSE),0)</f>
        <v>497496</v>
      </c>
      <c r="U330" s="18">
        <f>IFERROR(VLOOKUP($B330,'[9]SourceData (quarterly)'!$A$2:$Z$327,20, FALSE),0)</f>
        <v>1185987</v>
      </c>
      <c r="V330" s="18">
        <f>IFERROR(VLOOKUP($B330,'[9]SourceData (quarterly)'!$A$2:$Z$327,21, FALSE),0)</f>
        <v>736454</v>
      </c>
      <c r="W330" s="18">
        <f>IFERROR(VLOOKUP($B330,'[9]SourceData (quarterly)'!$A$2:$Z$327,22, FALSE),0)</f>
        <v>681786</v>
      </c>
      <c r="X330" s="18">
        <f>IFERROR(VLOOKUP($B330,'[9]SourceData (quarterly)'!$A$2:$Z$327,23, FALSE),0)</f>
        <v>572157</v>
      </c>
      <c r="Y330" s="18">
        <f>IFERROR(VLOOKUP($B330,'[9]SourceData (quarterly)'!$A$2:$Z$327,24, FALSE),0)</f>
        <v>1252215</v>
      </c>
      <c r="Z330" s="18">
        <f>IFERROR(VLOOKUP($B330,'[9]SourceData (quarterly)'!$A$2:$Z$327,25, FALSE),0)</f>
        <v>577040</v>
      </c>
      <c r="AA330" s="18">
        <f>IFERROR(VLOOKUP($B330,'[9]SourceData (quarterly)'!$A$2:$Z$327,26, FALSE),0)</f>
        <v>1450643</v>
      </c>
      <c r="AB330" s="18">
        <f>IFERROR(VLOOKUP($B330,'[9]SourceData (quarterly)'!$A$2:$AZ$327,27, FALSE),0)</f>
        <v>911088</v>
      </c>
      <c r="AC330" s="18">
        <f>IFERROR(VLOOKUP($B330,'[9]SourceData (quarterly)'!$A$2:$AZ$327,28, FALSE),0)</f>
        <v>9267619</v>
      </c>
    </row>
    <row r="331" spans="2:29" x14ac:dyDescent="0.2">
      <c r="B331" s="41" t="s">
        <v>227</v>
      </c>
      <c r="C331" s="41" t="s">
        <v>228</v>
      </c>
      <c r="D331" s="18">
        <f>IFERROR(VLOOKUP($B331,'[9]SourceData (quarterly)'!$A$2:$Z$327,3, FALSE),0)</f>
        <v>14</v>
      </c>
      <c r="E331" s="18">
        <f>IFERROR(VLOOKUP($B331,'[9]SourceData (quarterly)'!$A$2:$Z$327,4, FALSE),0)</f>
        <v>19</v>
      </c>
      <c r="F331" s="18">
        <f>IFERROR(VLOOKUP($B331,'[9]SourceData (quarterly)'!$A$2:$Z$327,5, FALSE),0)</f>
        <v>40</v>
      </c>
      <c r="G331" s="18">
        <f>IFERROR(VLOOKUP($B331,'[9]SourceData (quarterly)'!$A$2:$Z$327,6, FALSE),0)</f>
        <v>19</v>
      </c>
      <c r="H331" s="18">
        <f>IFERROR(VLOOKUP($B331,'[9]SourceData (quarterly)'!$A$2:$Z$327,7, FALSE),0)</f>
        <v>40</v>
      </c>
      <c r="I331" s="18">
        <f>IFERROR(VLOOKUP($B331,'[9]SourceData (quarterly)'!$A$2:$Z$327,8, FALSE),0)</f>
        <v>19</v>
      </c>
      <c r="J331" s="18">
        <f>IFERROR(VLOOKUP($B331,'[9]SourceData (quarterly)'!$A$2:$Z$327,9, FALSE),0)</f>
        <v>35</v>
      </c>
      <c r="K331" s="18">
        <f>IFERROR(VLOOKUP($B331,'[9]SourceData (quarterly)'!$A$2:$Z$327,10, FALSE),0)</f>
        <v>18</v>
      </c>
      <c r="L331" s="18">
        <f>IFERROR(VLOOKUP($B331,'[9]SourceData (quarterly)'!$A$2:$Z$327,11, FALSE),0)</f>
        <v>45</v>
      </c>
      <c r="M331" s="18">
        <f>IFERROR(VLOOKUP($B331,'[9]SourceData (quarterly)'!$A$2:$Z$327,12, FALSE),0)</f>
        <v>13</v>
      </c>
      <c r="N331" s="18">
        <f>IFERROR(VLOOKUP($B331,'[9]SourceData (quarterly)'!$A$2:$Z$327,13, FALSE),0)</f>
        <v>35</v>
      </c>
      <c r="O331" s="18">
        <f>IFERROR(VLOOKUP($B331,'[9]SourceData (quarterly)'!$A$2:$Z$327,14, FALSE),0)</f>
        <v>25</v>
      </c>
      <c r="P331" s="18">
        <f>IFERROR(VLOOKUP($B331,'[9]SourceData (quarterly)'!$A$2:$Z$327,15, FALSE),0)</f>
        <v>322</v>
      </c>
      <c r="Q331" s="18">
        <f>IFERROR(VLOOKUP($B331,'[9]SourceData (quarterly)'!$A$2:$Z$327,16, FALSE),0)</f>
        <v>564997</v>
      </c>
      <c r="R331" s="18">
        <f>IFERROR(VLOOKUP($B331,'[9]SourceData (quarterly)'!$A$2:$Z$327,17, FALSE),0)</f>
        <v>802099</v>
      </c>
      <c r="S331" s="18">
        <f>IFERROR(VLOOKUP($B331,'[9]SourceData (quarterly)'!$A$2:$Z$327,18, FALSE),0)</f>
        <v>1552783</v>
      </c>
      <c r="T331" s="18">
        <f>IFERROR(VLOOKUP($B331,'[9]SourceData (quarterly)'!$A$2:$Z$327,19, FALSE),0)</f>
        <v>913290</v>
      </c>
      <c r="U331" s="18">
        <f>IFERROR(VLOOKUP($B331,'[9]SourceData (quarterly)'!$A$2:$Z$327,20, FALSE),0)</f>
        <v>1843518</v>
      </c>
      <c r="V331" s="18">
        <f>IFERROR(VLOOKUP($B331,'[9]SourceData (quarterly)'!$A$2:$Z$327,21, FALSE),0)</f>
        <v>886678</v>
      </c>
      <c r="W331" s="18">
        <f>IFERROR(VLOOKUP($B331,'[9]SourceData (quarterly)'!$A$2:$Z$327,22, FALSE),0)</f>
        <v>1627666</v>
      </c>
      <c r="X331" s="18">
        <f>IFERROR(VLOOKUP($B331,'[9]SourceData (quarterly)'!$A$2:$Z$327,23, FALSE),0)</f>
        <v>929190</v>
      </c>
      <c r="Y331" s="18">
        <f>IFERROR(VLOOKUP($B331,'[9]SourceData (quarterly)'!$A$2:$Z$327,24, FALSE),0)</f>
        <v>2359824</v>
      </c>
      <c r="Z331" s="18">
        <f>IFERROR(VLOOKUP($B331,'[9]SourceData (quarterly)'!$A$2:$Z$327,25, FALSE),0)</f>
        <v>627470</v>
      </c>
      <c r="AA331" s="18">
        <f>IFERROR(VLOOKUP($B331,'[9]SourceData (quarterly)'!$A$2:$Z$327,26, FALSE),0)</f>
        <v>1695831</v>
      </c>
      <c r="AB331" s="18">
        <f>IFERROR(VLOOKUP($B331,'[9]SourceData (quarterly)'!$A$2:$AZ$327,27, FALSE),0)</f>
        <v>1271951</v>
      </c>
      <c r="AC331" s="18">
        <f>IFERROR(VLOOKUP($B331,'[9]SourceData (quarterly)'!$A$2:$AZ$327,28, FALSE),0)</f>
        <v>15075297</v>
      </c>
    </row>
    <row r="332" spans="2:29" x14ac:dyDescent="0.2">
      <c r="B332" s="41" t="s">
        <v>229</v>
      </c>
      <c r="C332" s="41" t="s">
        <v>230</v>
      </c>
      <c r="D332" s="18">
        <f>IFERROR(VLOOKUP($B332,'[9]SourceData (quarterly)'!$A$2:$Z$327,3, FALSE),0)</f>
        <v>2</v>
      </c>
      <c r="E332" s="18">
        <f>IFERROR(VLOOKUP($B332,'[9]SourceData (quarterly)'!$A$2:$Z$327,4, FALSE),0)</f>
        <v>4</v>
      </c>
      <c r="F332" s="18">
        <f>IFERROR(VLOOKUP($B332,'[9]SourceData (quarterly)'!$A$2:$Z$327,5, FALSE),0)</f>
        <v>8</v>
      </c>
      <c r="G332" s="18">
        <f>IFERROR(VLOOKUP($B332,'[9]SourceData (quarterly)'!$A$2:$Z$327,6, FALSE),0)</f>
        <v>12</v>
      </c>
      <c r="H332" s="18">
        <f>IFERROR(VLOOKUP($B332,'[9]SourceData (quarterly)'!$A$2:$Z$327,7, FALSE),0)</f>
        <v>26</v>
      </c>
      <c r="I332" s="18">
        <f>IFERROR(VLOOKUP($B332,'[9]SourceData (quarterly)'!$A$2:$Z$327,8, FALSE),0)</f>
        <v>16</v>
      </c>
      <c r="J332" s="18">
        <f>IFERROR(VLOOKUP($B332,'[9]SourceData (quarterly)'!$A$2:$Z$327,9, FALSE),0)</f>
        <v>40</v>
      </c>
      <c r="K332" s="18">
        <f>IFERROR(VLOOKUP($B332,'[9]SourceData (quarterly)'!$A$2:$Z$327,10, FALSE),0)</f>
        <v>18</v>
      </c>
      <c r="L332" s="18">
        <f>IFERROR(VLOOKUP($B332,'[9]SourceData (quarterly)'!$A$2:$Z$327,11, FALSE),0)</f>
        <v>37</v>
      </c>
      <c r="M332" s="18">
        <f>IFERROR(VLOOKUP($B332,'[9]SourceData (quarterly)'!$A$2:$Z$327,12, FALSE),0)</f>
        <v>33</v>
      </c>
      <c r="N332" s="18">
        <f>IFERROR(VLOOKUP($B332,'[9]SourceData (quarterly)'!$A$2:$Z$327,13, FALSE),0)</f>
        <v>52</v>
      </c>
      <c r="O332" s="18">
        <f>IFERROR(VLOOKUP($B332,'[9]SourceData (quarterly)'!$A$2:$Z$327,14, FALSE),0)</f>
        <v>29</v>
      </c>
      <c r="P332" s="18">
        <f>IFERROR(VLOOKUP($B332,'[9]SourceData (quarterly)'!$A$2:$Z$327,15, FALSE),0)</f>
        <v>277</v>
      </c>
      <c r="Q332" s="18">
        <f>IFERROR(VLOOKUP($B332,'[9]SourceData (quarterly)'!$A$2:$Z$327,16, FALSE),0)</f>
        <v>99980</v>
      </c>
      <c r="R332" s="18">
        <f>IFERROR(VLOOKUP($B332,'[9]SourceData (quarterly)'!$A$2:$Z$327,17, FALSE),0)</f>
        <v>235997</v>
      </c>
      <c r="S332" s="18">
        <f>IFERROR(VLOOKUP($B332,'[9]SourceData (quarterly)'!$A$2:$Z$327,18, FALSE),0)</f>
        <v>400565</v>
      </c>
      <c r="T332" s="18">
        <f>IFERROR(VLOOKUP($B332,'[9]SourceData (quarterly)'!$A$2:$Z$327,19, FALSE),0)</f>
        <v>608274</v>
      </c>
      <c r="U332" s="18">
        <f>IFERROR(VLOOKUP($B332,'[9]SourceData (quarterly)'!$A$2:$Z$327,20, FALSE),0)</f>
        <v>1254625</v>
      </c>
      <c r="V332" s="18">
        <f>IFERROR(VLOOKUP($B332,'[9]SourceData (quarterly)'!$A$2:$Z$327,21, FALSE),0)</f>
        <v>1030646</v>
      </c>
      <c r="W332" s="18">
        <f>IFERROR(VLOOKUP($B332,'[9]SourceData (quarterly)'!$A$2:$Z$327,22, FALSE),0)</f>
        <v>1882309</v>
      </c>
      <c r="X332" s="18">
        <f>IFERROR(VLOOKUP($B332,'[9]SourceData (quarterly)'!$A$2:$Z$327,23, FALSE),0)</f>
        <v>932583</v>
      </c>
      <c r="Y332" s="18">
        <f>IFERROR(VLOOKUP($B332,'[9]SourceData (quarterly)'!$A$2:$Z$327,24, FALSE),0)</f>
        <v>2044991</v>
      </c>
      <c r="Z332" s="18">
        <f>IFERROR(VLOOKUP($B332,'[9]SourceData (quarterly)'!$A$2:$Z$327,25, FALSE),0)</f>
        <v>1880089</v>
      </c>
      <c r="AA332" s="18">
        <f>IFERROR(VLOOKUP($B332,'[9]SourceData (quarterly)'!$A$2:$Z$327,26, FALSE),0)</f>
        <v>3099788</v>
      </c>
      <c r="AB332" s="18">
        <f>IFERROR(VLOOKUP($B332,'[9]SourceData (quarterly)'!$A$2:$AZ$327,27, FALSE),0)</f>
        <v>1824960</v>
      </c>
      <c r="AC332" s="18">
        <f>IFERROR(VLOOKUP($B332,'[9]SourceData (quarterly)'!$A$2:$AZ$327,28, FALSE),0)</f>
        <v>15294807</v>
      </c>
    </row>
    <row r="333" spans="2:29" x14ac:dyDescent="0.2">
      <c r="B333" s="41" t="s">
        <v>231</v>
      </c>
      <c r="C333" s="41" t="s">
        <v>232</v>
      </c>
      <c r="D333" s="18">
        <f>IFERROR(VLOOKUP($B333,'[9]SourceData (quarterly)'!$A$2:$Z$327,3, FALSE),0)</f>
        <v>0</v>
      </c>
      <c r="E333" s="18">
        <f>IFERROR(VLOOKUP($B333,'[9]SourceData (quarterly)'!$A$2:$Z$327,4, FALSE),0)</f>
        <v>1</v>
      </c>
      <c r="F333" s="18">
        <f>IFERROR(VLOOKUP($B333,'[9]SourceData (quarterly)'!$A$2:$Z$327,5, FALSE),0)</f>
        <v>5</v>
      </c>
      <c r="G333" s="18">
        <f>IFERROR(VLOOKUP($B333,'[9]SourceData (quarterly)'!$A$2:$Z$327,6, FALSE),0)</f>
        <v>8</v>
      </c>
      <c r="H333" s="18">
        <f>IFERROR(VLOOKUP($B333,'[9]SourceData (quarterly)'!$A$2:$Z$327,7, FALSE),0)</f>
        <v>5</v>
      </c>
      <c r="I333" s="18">
        <f>IFERROR(VLOOKUP($B333,'[9]SourceData (quarterly)'!$A$2:$Z$327,8, FALSE),0)</f>
        <v>9</v>
      </c>
      <c r="J333" s="18">
        <f>IFERROR(VLOOKUP($B333,'[9]SourceData (quarterly)'!$A$2:$Z$327,9, FALSE),0)</f>
        <v>15</v>
      </c>
      <c r="K333" s="18">
        <f>IFERROR(VLOOKUP($B333,'[9]SourceData (quarterly)'!$A$2:$Z$327,10, FALSE),0)</f>
        <v>9</v>
      </c>
      <c r="L333" s="18">
        <f>IFERROR(VLOOKUP($B333,'[9]SourceData (quarterly)'!$A$2:$Z$327,11, FALSE),0)</f>
        <v>16</v>
      </c>
      <c r="M333" s="18">
        <f>IFERROR(VLOOKUP($B333,'[9]SourceData (quarterly)'!$A$2:$Z$327,12, FALSE),0)</f>
        <v>25</v>
      </c>
      <c r="N333" s="18">
        <f>IFERROR(VLOOKUP($B333,'[9]SourceData (quarterly)'!$A$2:$Z$327,13, FALSE),0)</f>
        <v>27</v>
      </c>
      <c r="O333" s="18">
        <f>IFERROR(VLOOKUP($B333,'[9]SourceData (quarterly)'!$A$2:$Z$327,14, FALSE),0)</f>
        <v>18</v>
      </c>
      <c r="P333" s="18">
        <f>IFERROR(VLOOKUP($B333,'[9]SourceData (quarterly)'!$A$2:$Z$327,15, FALSE),0)</f>
        <v>138</v>
      </c>
      <c r="Q333" s="18">
        <f>IFERROR(VLOOKUP($B333,'[9]SourceData (quarterly)'!$A$2:$Z$327,16, FALSE),0)</f>
        <v>0</v>
      </c>
      <c r="R333" s="18">
        <f>IFERROR(VLOOKUP($B333,'[9]SourceData (quarterly)'!$A$2:$Z$327,17, FALSE),0)</f>
        <v>28999</v>
      </c>
      <c r="S333" s="18">
        <f>IFERROR(VLOOKUP($B333,'[9]SourceData (quarterly)'!$A$2:$Z$327,18, FALSE),0)</f>
        <v>375195</v>
      </c>
      <c r="T333" s="18">
        <f>IFERROR(VLOOKUP($B333,'[9]SourceData (quarterly)'!$A$2:$Z$327,19, FALSE),0)</f>
        <v>593052</v>
      </c>
      <c r="U333" s="18">
        <f>IFERROR(VLOOKUP($B333,'[9]SourceData (quarterly)'!$A$2:$Z$327,20, FALSE),0)</f>
        <v>379663</v>
      </c>
      <c r="V333" s="18">
        <f>IFERROR(VLOOKUP($B333,'[9]SourceData (quarterly)'!$A$2:$Z$327,21, FALSE),0)</f>
        <v>761785</v>
      </c>
      <c r="W333" s="18">
        <f>IFERROR(VLOOKUP($B333,'[9]SourceData (quarterly)'!$A$2:$Z$327,22, FALSE),0)</f>
        <v>1186196</v>
      </c>
      <c r="X333" s="18">
        <f>IFERROR(VLOOKUP($B333,'[9]SourceData (quarterly)'!$A$2:$Z$327,23, FALSE),0)</f>
        <v>647815</v>
      </c>
      <c r="Y333" s="18">
        <f>IFERROR(VLOOKUP($B333,'[9]SourceData (quarterly)'!$A$2:$Z$327,24, FALSE),0)</f>
        <v>1087185</v>
      </c>
      <c r="Z333" s="18">
        <f>IFERROR(VLOOKUP($B333,'[9]SourceData (quarterly)'!$A$2:$Z$327,25, FALSE),0)</f>
        <v>1432839</v>
      </c>
      <c r="AA333" s="18">
        <f>IFERROR(VLOOKUP($B333,'[9]SourceData (quarterly)'!$A$2:$Z$327,26, FALSE),0)</f>
        <v>1870397</v>
      </c>
      <c r="AB333" s="18">
        <f>IFERROR(VLOOKUP($B333,'[9]SourceData (quarterly)'!$A$2:$AZ$327,27, FALSE),0)</f>
        <v>1114861</v>
      </c>
      <c r="AC333" s="18">
        <f>IFERROR(VLOOKUP($B333,'[9]SourceData (quarterly)'!$A$2:$AZ$327,28, FALSE),0)</f>
        <v>9477987</v>
      </c>
    </row>
    <row r="334" spans="2:29" x14ac:dyDescent="0.2">
      <c r="B334" s="41" t="s">
        <v>521</v>
      </c>
      <c r="C334" s="41" t="s">
        <v>522</v>
      </c>
      <c r="D334" s="18">
        <f>IFERROR(VLOOKUP($B334,'[9]SourceData (quarterly)'!$A$2:$Z$327,3, FALSE),0)</f>
        <v>0</v>
      </c>
      <c r="E334" s="18">
        <f>IFERROR(VLOOKUP($B334,'[9]SourceData (quarterly)'!$A$2:$Z$327,4, FALSE),0)</f>
        <v>7</v>
      </c>
      <c r="F334" s="18">
        <f>IFERROR(VLOOKUP($B334,'[9]SourceData (quarterly)'!$A$2:$Z$327,5, FALSE),0)</f>
        <v>17</v>
      </c>
      <c r="G334" s="18">
        <f>IFERROR(VLOOKUP($B334,'[9]SourceData (quarterly)'!$A$2:$Z$327,6, FALSE),0)</f>
        <v>3</v>
      </c>
      <c r="H334" s="18">
        <f>IFERROR(VLOOKUP($B334,'[9]SourceData (quarterly)'!$A$2:$Z$327,7, FALSE),0)</f>
        <v>3</v>
      </c>
      <c r="I334" s="18">
        <f>IFERROR(VLOOKUP($B334,'[9]SourceData (quarterly)'!$A$2:$Z$327,8, FALSE),0)</f>
        <v>0</v>
      </c>
      <c r="J334" s="18">
        <f>IFERROR(VLOOKUP($B334,'[9]SourceData (quarterly)'!$A$2:$Z$327,9, FALSE),0)</f>
        <v>4</v>
      </c>
      <c r="K334" s="18">
        <f>IFERROR(VLOOKUP($B334,'[9]SourceData (quarterly)'!$A$2:$Z$327,10, FALSE),0)</f>
        <v>1</v>
      </c>
      <c r="L334" s="18">
        <f>IFERROR(VLOOKUP($B334,'[9]SourceData (quarterly)'!$A$2:$Z$327,11, FALSE),0)</f>
        <v>0</v>
      </c>
      <c r="M334" s="18">
        <f>IFERROR(VLOOKUP($B334,'[9]SourceData (quarterly)'!$A$2:$Z$327,12, FALSE),0)</f>
        <v>0</v>
      </c>
      <c r="N334" s="18">
        <f>IFERROR(VLOOKUP($B334,'[9]SourceData (quarterly)'!$A$2:$Z$327,13, FALSE),0)</f>
        <v>0</v>
      </c>
      <c r="O334" s="18">
        <f>IFERROR(VLOOKUP($B334,'[9]SourceData (quarterly)'!$A$2:$Z$327,14, FALSE),0)</f>
        <v>0</v>
      </c>
      <c r="P334" s="18">
        <f>IFERROR(VLOOKUP($B334,'[9]SourceData (quarterly)'!$A$2:$Z$327,15, FALSE),0)</f>
        <v>35</v>
      </c>
      <c r="Q334" s="18">
        <f>IFERROR(VLOOKUP($B334,'[9]SourceData (quarterly)'!$A$2:$Z$327,16, FALSE),0)</f>
        <v>0</v>
      </c>
      <c r="R334" s="18">
        <f>IFERROR(VLOOKUP($B334,'[9]SourceData (quarterly)'!$A$2:$Z$327,17, FALSE),0)</f>
        <v>372090</v>
      </c>
      <c r="S334" s="18">
        <f>IFERROR(VLOOKUP($B334,'[9]SourceData (quarterly)'!$A$2:$Z$327,18, FALSE),0)</f>
        <v>744940</v>
      </c>
      <c r="T334" s="18">
        <f>IFERROR(VLOOKUP($B334,'[9]SourceData (quarterly)'!$A$2:$Z$327,19, FALSE),0)</f>
        <v>137970</v>
      </c>
      <c r="U334" s="18">
        <f>IFERROR(VLOOKUP($B334,'[9]SourceData (quarterly)'!$A$2:$Z$327,20, FALSE),0)</f>
        <v>146980</v>
      </c>
      <c r="V334" s="18">
        <f>IFERROR(VLOOKUP($B334,'[9]SourceData (quarterly)'!$A$2:$Z$327,21, FALSE),0)</f>
        <v>0</v>
      </c>
      <c r="W334" s="18">
        <f>IFERROR(VLOOKUP($B334,'[9]SourceData (quarterly)'!$A$2:$Z$327,22, FALSE),0)</f>
        <v>224960</v>
      </c>
      <c r="X334" s="18">
        <f>IFERROR(VLOOKUP($B334,'[9]SourceData (quarterly)'!$A$2:$Z$327,23, FALSE),0)</f>
        <v>79990</v>
      </c>
      <c r="Y334" s="18">
        <f>IFERROR(VLOOKUP($B334,'[9]SourceData (quarterly)'!$A$2:$Z$327,24, FALSE),0)</f>
        <v>0</v>
      </c>
      <c r="Z334" s="18">
        <f>IFERROR(VLOOKUP($B334,'[9]SourceData (quarterly)'!$A$2:$Z$327,25, FALSE),0)</f>
        <v>0</v>
      </c>
      <c r="AA334" s="18">
        <f>IFERROR(VLOOKUP($B334,'[9]SourceData (quarterly)'!$A$2:$Z$327,26, FALSE),0)</f>
        <v>0</v>
      </c>
      <c r="AB334" s="18">
        <f>IFERROR(VLOOKUP($B334,'[9]SourceData (quarterly)'!$A$2:$AZ$327,27, FALSE),0)</f>
        <v>0</v>
      </c>
      <c r="AC334" s="18">
        <f>IFERROR(VLOOKUP($B334,'[9]SourceData (quarterly)'!$A$2:$AZ$327,28, FALSE),0)</f>
        <v>1706930</v>
      </c>
    </row>
    <row r="335" spans="2:29" x14ac:dyDescent="0.2">
      <c r="B335" s="41" t="s">
        <v>523</v>
      </c>
      <c r="C335" s="41" t="s">
        <v>524</v>
      </c>
      <c r="D335" s="18">
        <f>IFERROR(VLOOKUP($B335,'[9]SourceData (quarterly)'!$A$2:$Z$327,3, FALSE),0)</f>
        <v>5</v>
      </c>
      <c r="E335" s="18">
        <f>IFERROR(VLOOKUP($B335,'[9]SourceData (quarterly)'!$A$2:$Z$327,4, FALSE),0)</f>
        <v>14</v>
      </c>
      <c r="F335" s="18">
        <f>IFERROR(VLOOKUP($B335,'[9]SourceData (quarterly)'!$A$2:$Z$327,5, FALSE),0)</f>
        <v>30</v>
      </c>
      <c r="G335" s="18">
        <f>IFERROR(VLOOKUP($B335,'[9]SourceData (quarterly)'!$A$2:$Z$327,6, FALSE),0)</f>
        <v>18</v>
      </c>
      <c r="H335" s="18">
        <f>IFERROR(VLOOKUP($B335,'[9]SourceData (quarterly)'!$A$2:$Z$327,7, FALSE),0)</f>
        <v>27</v>
      </c>
      <c r="I335" s="18">
        <f>IFERROR(VLOOKUP($B335,'[9]SourceData (quarterly)'!$A$2:$Z$327,8, FALSE),0)</f>
        <v>23</v>
      </c>
      <c r="J335" s="18">
        <f>IFERROR(VLOOKUP($B335,'[9]SourceData (quarterly)'!$A$2:$Z$327,9, FALSE),0)</f>
        <v>36</v>
      </c>
      <c r="K335" s="18">
        <f>IFERROR(VLOOKUP($B335,'[9]SourceData (quarterly)'!$A$2:$Z$327,10, FALSE),0)</f>
        <v>26</v>
      </c>
      <c r="L335" s="18">
        <f>IFERROR(VLOOKUP($B335,'[9]SourceData (quarterly)'!$A$2:$Z$327,11, FALSE),0)</f>
        <v>36</v>
      </c>
      <c r="M335" s="18">
        <f>IFERROR(VLOOKUP($B335,'[9]SourceData (quarterly)'!$A$2:$Z$327,12, FALSE),0)</f>
        <v>26</v>
      </c>
      <c r="N335" s="18">
        <f>IFERROR(VLOOKUP($B335,'[9]SourceData (quarterly)'!$A$2:$Z$327,13, FALSE),0)</f>
        <v>40</v>
      </c>
      <c r="O335" s="18">
        <f>IFERROR(VLOOKUP($B335,'[9]SourceData (quarterly)'!$A$2:$Z$327,14, FALSE),0)</f>
        <v>33</v>
      </c>
      <c r="P335" s="18">
        <f>IFERROR(VLOOKUP($B335,'[9]SourceData (quarterly)'!$A$2:$Z$327,15, FALSE),0)</f>
        <v>314</v>
      </c>
      <c r="Q335" s="18">
        <f>IFERROR(VLOOKUP($B335,'[9]SourceData (quarterly)'!$A$2:$Z$327,16, FALSE),0)</f>
        <v>222400</v>
      </c>
      <c r="R335" s="18">
        <f>IFERROR(VLOOKUP($B335,'[9]SourceData (quarterly)'!$A$2:$Z$327,17, FALSE),0)</f>
        <v>630400</v>
      </c>
      <c r="S335" s="18">
        <f>IFERROR(VLOOKUP($B335,'[9]SourceData (quarterly)'!$A$2:$Z$327,18, FALSE),0)</f>
        <v>1281755</v>
      </c>
      <c r="T335" s="18">
        <f>IFERROR(VLOOKUP($B335,'[9]SourceData (quarterly)'!$A$2:$Z$327,19, FALSE),0)</f>
        <v>853689</v>
      </c>
      <c r="U335" s="18">
        <f>IFERROR(VLOOKUP($B335,'[9]SourceData (quarterly)'!$A$2:$Z$327,20, FALSE),0)</f>
        <v>1343786</v>
      </c>
      <c r="V335" s="18">
        <f>IFERROR(VLOOKUP($B335,'[9]SourceData (quarterly)'!$A$2:$Z$327,21, FALSE),0)</f>
        <v>1146657</v>
      </c>
      <c r="W335" s="18">
        <f>IFERROR(VLOOKUP($B335,'[9]SourceData (quarterly)'!$A$2:$Z$327,22, FALSE),0)</f>
        <v>1661232</v>
      </c>
      <c r="X335" s="18">
        <f>IFERROR(VLOOKUP($B335,'[9]SourceData (quarterly)'!$A$2:$Z$327,23, FALSE),0)</f>
        <v>1249679</v>
      </c>
      <c r="Y335" s="18">
        <f>IFERROR(VLOOKUP($B335,'[9]SourceData (quarterly)'!$A$2:$Z$327,24, FALSE),0)</f>
        <v>1875948</v>
      </c>
      <c r="Z335" s="18">
        <f>IFERROR(VLOOKUP($B335,'[9]SourceData (quarterly)'!$A$2:$Z$327,25, FALSE),0)</f>
        <v>1503747</v>
      </c>
      <c r="AA335" s="18">
        <f>IFERROR(VLOOKUP($B335,'[9]SourceData (quarterly)'!$A$2:$Z$327,26, FALSE),0)</f>
        <v>2213179</v>
      </c>
      <c r="AB335" s="18">
        <f>IFERROR(VLOOKUP($B335,'[9]SourceData (quarterly)'!$A$2:$AZ$327,27, FALSE),0)</f>
        <v>1926664</v>
      </c>
      <c r="AC335" s="18">
        <f>IFERROR(VLOOKUP($B335,'[9]SourceData (quarterly)'!$A$2:$AZ$327,28, FALSE),0)</f>
        <v>15909136</v>
      </c>
    </row>
    <row r="336" spans="2:29" x14ac:dyDescent="0.2">
      <c r="B336" s="41" t="s">
        <v>525</v>
      </c>
      <c r="C336" s="41" t="s">
        <v>526</v>
      </c>
      <c r="D336" s="18">
        <f>IFERROR(VLOOKUP($B336,'[9]SourceData (quarterly)'!$A$2:$Z$327,3, FALSE),0)</f>
        <v>2</v>
      </c>
      <c r="E336" s="18">
        <f>IFERROR(VLOOKUP($B336,'[9]SourceData (quarterly)'!$A$2:$Z$327,4, FALSE),0)</f>
        <v>3</v>
      </c>
      <c r="F336" s="18">
        <f>IFERROR(VLOOKUP($B336,'[9]SourceData (quarterly)'!$A$2:$Z$327,5, FALSE),0)</f>
        <v>8</v>
      </c>
      <c r="G336" s="18">
        <f>IFERROR(VLOOKUP($B336,'[9]SourceData (quarterly)'!$A$2:$Z$327,6, FALSE),0)</f>
        <v>3</v>
      </c>
      <c r="H336" s="18">
        <f>IFERROR(VLOOKUP($B336,'[9]SourceData (quarterly)'!$A$2:$Z$327,7, FALSE),0)</f>
        <v>7</v>
      </c>
      <c r="I336" s="18">
        <f>IFERROR(VLOOKUP($B336,'[9]SourceData (quarterly)'!$A$2:$Z$327,8, FALSE),0)</f>
        <v>4</v>
      </c>
      <c r="J336" s="18">
        <f>IFERROR(VLOOKUP($B336,'[9]SourceData (quarterly)'!$A$2:$Z$327,9, FALSE),0)</f>
        <v>4</v>
      </c>
      <c r="K336" s="18">
        <f>IFERROR(VLOOKUP($B336,'[9]SourceData (quarterly)'!$A$2:$Z$327,10, FALSE),0)</f>
        <v>1</v>
      </c>
      <c r="L336" s="18">
        <f>IFERROR(VLOOKUP($B336,'[9]SourceData (quarterly)'!$A$2:$Z$327,11, FALSE),0)</f>
        <v>9</v>
      </c>
      <c r="M336" s="18">
        <f>IFERROR(VLOOKUP($B336,'[9]SourceData (quarterly)'!$A$2:$Z$327,12, FALSE),0)</f>
        <v>5</v>
      </c>
      <c r="N336" s="18">
        <f>IFERROR(VLOOKUP($B336,'[9]SourceData (quarterly)'!$A$2:$Z$327,13, FALSE),0)</f>
        <v>11</v>
      </c>
      <c r="O336" s="18">
        <f>IFERROR(VLOOKUP($B336,'[9]SourceData (quarterly)'!$A$2:$Z$327,14, FALSE),0)</f>
        <v>11</v>
      </c>
      <c r="P336" s="18">
        <f>IFERROR(VLOOKUP($B336,'[9]SourceData (quarterly)'!$A$2:$Z$327,15, FALSE),0)</f>
        <v>68</v>
      </c>
      <c r="Q336" s="18">
        <f>IFERROR(VLOOKUP($B336,'[9]SourceData (quarterly)'!$A$2:$Z$327,16, FALSE),0)</f>
        <v>100000</v>
      </c>
      <c r="R336" s="18">
        <f>IFERROR(VLOOKUP($B336,'[9]SourceData (quarterly)'!$A$2:$Z$327,17, FALSE),0)</f>
        <v>172000</v>
      </c>
      <c r="S336" s="18">
        <f>IFERROR(VLOOKUP($B336,'[9]SourceData (quarterly)'!$A$2:$Z$327,18, FALSE),0)</f>
        <v>445900</v>
      </c>
      <c r="T336" s="18">
        <f>IFERROR(VLOOKUP($B336,'[9]SourceData (quarterly)'!$A$2:$Z$327,19, FALSE),0)</f>
        <v>206200</v>
      </c>
      <c r="U336" s="18">
        <f>IFERROR(VLOOKUP($B336,'[9]SourceData (quarterly)'!$A$2:$Z$327,20, FALSE),0)</f>
        <v>405699</v>
      </c>
      <c r="V336" s="18">
        <f>IFERROR(VLOOKUP($B336,'[9]SourceData (quarterly)'!$A$2:$Z$327,21, FALSE),0)</f>
        <v>302399</v>
      </c>
      <c r="W336" s="18">
        <f>IFERROR(VLOOKUP($B336,'[9]SourceData (quarterly)'!$A$2:$Z$327,22, FALSE),0)</f>
        <v>283780</v>
      </c>
      <c r="X336" s="18">
        <f>IFERROR(VLOOKUP($B336,'[9]SourceData (quarterly)'!$A$2:$Z$327,23, FALSE),0)</f>
        <v>50000</v>
      </c>
      <c r="Y336" s="18">
        <f>IFERROR(VLOOKUP($B336,'[9]SourceData (quarterly)'!$A$2:$Z$327,24, FALSE),0)</f>
        <v>552912</v>
      </c>
      <c r="Z336" s="18">
        <f>IFERROR(VLOOKUP($B336,'[9]SourceData (quarterly)'!$A$2:$Z$327,25, FALSE),0)</f>
        <v>274000</v>
      </c>
      <c r="AA336" s="18">
        <f>IFERROR(VLOOKUP($B336,'[9]SourceData (quarterly)'!$A$2:$Z$327,26, FALSE),0)</f>
        <v>621754</v>
      </c>
      <c r="AB336" s="18">
        <f>IFERROR(VLOOKUP($B336,'[9]SourceData (quarterly)'!$A$2:$AZ$327,27, FALSE),0)</f>
        <v>659149</v>
      </c>
      <c r="AC336" s="18">
        <f>IFERROR(VLOOKUP($B336,'[9]SourceData (quarterly)'!$A$2:$AZ$327,28, FALSE),0)</f>
        <v>4073793</v>
      </c>
    </row>
    <row r="337" spans="1:29" x14ac:dyDescent="0.2">
      <c r="B337" s="41" t="s">
        <v>527</v>
      </c>
      <c r="C337" s="41" t="s">
        <v>528</v>
      </c>
      <c r="D337" s="18">
        <f>IFERROR(VLOOKUP($B337,'[9]SourceData (quarterly)'!$A$2:$Z$327,3, FALSE),0)</f>
        <v>1</v>
      </c>
      <c r="E337" s="18">
        <f>IFERROR(VLOOKUP($B337,'[9]SourceData (quarterly)'!$A$2:$Z$327,4, FALSE),0)</f>
        <v>3</v>
      </c>
      <c r="F337" s="18">
        <f>IFERROR(VLOOKUP($B337,'[9]SourceData (quarterly)'!$A$2:$Z$327,5, FALSE),0)</f>
        <v>8</v>
      </c>
      <c r="G337" s="18">
        <f>IFERROR(VLOOKUP($B337,'[9]SourceData (quarterly)'!$A$2:$Z$327,6, FALSE),0)</f>
        <v>14</v>
      </c>
      <c r="H337" s="18">
        <f>IFERROR(VLOOKUP($B337,'[9]SourceData (quarterly)'!$A$2:$Z$327,7, FALSE),0)</f>
        <v>9</v>
      </c>
      <c r="I337" s="18">
        <f>IFERROR(VLOOKUP($B337,'[9]SourceData (quarterly)'!$A$2:$Z$327,8, FALSE),0)</f>
        <v>13</v>
      </c>
      <c r="J337" s="18">
        <f>IFERROR(VLOOKUP($B337,'[9]SourceData (quarterly)'!$A$2:$Z$327,9, FALSE),0)</f>
        <v>10</v>
      </c>
      <c r="K337" s="18">
        <f>IFERROR(VLOOKUP($B337,'[9]SourceData (quarterly)'!$A$2:$Z$327,10, FALSE),0)</f>
        <v>7</v>
      </c>
      <c r="L337" s="18">
        <f>IFERROR(VLOOKUP($B337,'[9]SourceData (quarterly)'!$A$2:$Z$327,11, FALSE),0)</f>
        <v>23</v>
      </c>
      <c r="M337" s="18">
        <f>IFERROR(VLOOKUP($B337,'[9]SourceData (quarterly)'!$A$2:$Z$327,12, FALSE),0)</f>
        <v>13</v>
      </c>
      <c r="N337" s="18">
        <f>IFERROR(VLOOKUP($B337,'[9]SourceData (quarterly)'!$A$2:$Z$327,13, FALSE),0)</f>
        <v>31</v>
      </c>
      <c r="O337" s="18">
        <f>IFERROR(VLOOKUP($B337,'[9]SourceData (quarterly)'!$A$2:$Z$327,14, FALSE),0)</f>
        <v>1</v>
      </c>
      <c r="P337" s="18">
        <f>IFERROR(VLOOKUP($B337,'[9]SourceData (quarterly)'!$A$2:$Z$327,15, FALSE),0)</f>
        <v>133</v>
      </c>
      <c r="Q337" s="18">
        <f>IFERROR(VLOOKUP($B337,'[9]SourceData (quarterly)'!$A$2:$Z$327,16, FALSE),0)</f>
        <v>80999</v>
      </c>
      <c r="R337" s="18">
        <f>IFERROR(VLOOKUP($B337,'[9]SourceData (quarterly)'!$A$2:$Z$327,17, FALSE),0)</f>
        <v>242799</v>
      </c>
      <c r="S337" s="18">
        <f>IFERROR(VLOOKUP($B337,'[9]SourceData (quarterly)'!$A$2:$Z$327,18, FALSE),0)</f>
        <v>508794</v>
      </c>
      <c r="T337" s="18">
        <f>IFERROR(VLOOKUP($B337,'[9]SourceData (quarterly)'!$A$2:$Z$327,19, FALSE),0)</f>
        <v>651198</v>
      </c>
      <c r="U337" s="18">
        <f>IFERROR(VLOOKUP($B337,'[9]SourceData (quarterly)'!$A$2:$Z$327,20, FALSE),0)</f>
        <v>659192</v>
      </c>
      <c r="V337" s="18">
        <f>IFERROR(VLOOKUP($B337,'[9]SourceData (quarterly)'!$A$2:$Z$327,21, FALSE),0)</f>
        <v>971698</v>
      </c>
      <c r="W337" s="18">
        <f>IFERROR(VLOOKUP($B337,'[9]SourceData (quarterly)'!$A$2:$Z$327,22, FALSE),0)</f>
        <v>596997</v>
      </c>
      <c r="X337" s="18">
        <f>IFERROR(VLOOKUP($B337,'[9]SourceData (quarterly)'!$A$2:$Z$327,23, FALSE),0)</f>
        <v>400250</v>
      </c>
      <c r="Y337" s="18">
        <f>IFERROR(VLOOKUP($B337,'[9]SourceData (quarterly)'!$A$2:$Z$327,24, FALSE),0)</f>
        <v>1327569</v>
      </c>
      <c r="Z337" s="18">
        <f>IFERROR(VLOOKUP($B337,'[9]SourceData (quarterly)'!$A$2:$Z$327,25, FALSE),0)</f>
        <v>782889</v>
      </c>
      <c r="AA337" s="18">
        <f>IFERROR(VLOOKUP($B337,'[9]SourceData (quarterly)'!$A$2:$Z$327,26, FALSE),0)</f>
        <v>2079819</v>
      </c>
      <c r="AB337" s="18">
        <f>IFERROR(VLOOKUP($B337,'[9]SourceData (quarterly)'!$A$2:$AZ$327,27, FALSE),0)</f>
        <v>83990</v>
      </c>
      <c r="AC337" s="18">
        <f>IFERROR(VLOOKUP($B337,'[9]SourceData (quarterly)'!$A$2:$AZ$327,28, FALSE),0)</f>
        <v>8386194</v>
      </c>
    </row>
    <row r="338" spans="1:29" x14ac:dyDescent="0.2">
      <c r="B338" s="41" t="s">
        <v>529</v>
      </c>
      <c r="C338" s="41" t="s">
        <v>530</v>
      </c>
      <c r="D338" s="18">
        <f>IFERROR(VLOOKUP($B338,'[9]SourceData (quarterly)'!$A$2:$Z$327,3, FALSE),0)</f>
        <v>7</v>
      </c>
      <c r="E338" s="18">
        <f>IFERROR(VLOOKUP($B338,'[9]SourceData (quarterly)'!$A$2:$Z$327,4, FALSE),0)</f>
        <v>23</v>
      </c>
      <c r="F338" s="18">
        <f>IFERROR(VLOOKUP($B338,'[9]SourceData (quarterly)'!$A$2:$Z$327,5, FALSE),0)</f>
        <v>40</v>
      </c>
      <c r="G338" s="18">
        <f>IFERROR(VLOOKUP($B338,'[9]SourceData (quarterly)'!$A$2:$Z$327,6, FALSE),0)</f>
        <v>47</v>
      </c>
      <c r="H338" s="18">
        <f>IFERROR(VLOOKUP($B338,'[9]SourceData (quarterly)'!$A$2:$Z$327,7, FALSE),0)</f>
        <v>50</v>
      </c>
      <c r="I338" s="18">
        <f>IFERROR(VLOOKUP($B338,'[9]SourceData (quarterly)'!$A$2:$Z$327,8, FALSE),0)</f>
        <v>58</v>
      </c>
      <c r="J338" s="18">
        <f>IFERROR(VLOOKUP($B338,'[9]SourceData (quarterly)'!$A$2:$Z$327,9, FALSE),0)</f>
        <v>45</v>
      </c>
      <c r="K338" s="18">
        <f>IFERROR(VLOOKUP($B338,'[9]SourceData (quarterly)'!$A$2:$Z$327,10, FALSE),0)</f>
        <v>28</v>
      </c>
      <c r="L338" s="18">
        <f>IFERROR(VLOOKUP($B338,'[9]SourceData (quarterly)'!$A$2:$Z$327,11, FALSE),0)</f>
        <v>66</v>
      </c>
      <c r="M338" s="18">
        <f>IFERROR(VLOOKUP($B338,'[9]SourceData (quarterly)'!$A$2:$Z$327,12, FALSE),0)</f>
        <v>44</v>
      </c>
      <c r="N338" s="18">
        <f>IFERROR(VLOOKUP($B338,'[9]SourceData (quarterly)'!$A$2:$Z$327,13, FALSE),0)</f>
        <v>63</v>
      </c>
      <c r="O338" s="18">
        <f>IFERROR(VLOOKUP($B338,'[9]SourceData (quarterly)'!$A$2:$Z$327,14, FALSE),0)</f>
        <v>46</v>
      </c>
      <c r="P338" s="18">
        <f>IFERROR(VLOOKUP($B338,'[9]SourceData (quarterly)'!$A$2:$Z$327,15, FALSE),0)</f>
        <v>517</v>
      </c>
      <c r="Q338" s="18">
        <f>IFERROR(VLOOKUP($B338,'[9]SourceData (quarterly)'!$A$2:$Z$327,16, FALSE),0)</f>
        <v>382959</v>
      </c>
      <c r="R338" s="18">
        <f>IFERROR(VLOOKUP($B338,'[9]SourceData (quarterly)'!$A$2:$Z$327,17, FALSE),0)</f>
        <v>1490816</v>
      </c>
      <c r="S338" s="18">
        <f>IFERROR(VLOOKUP($B338,'[9]SourceData (quarterly)'!$A$2:$Z$327,18, FALSE),0)</f>
        <v>2789814</v>
      </c>
      <c r="T338" s="18">
        <f>IFERROR(VLOOKUP($B338,'[9]SourceData (quarterly)'!$A$2:$Z$327,19, FALSE),0)</f>
        <v>3239185</v>
      </c>
      <c r="U338" s="18">
        <f>IFERROR(VLOOKUP($B338,'[9]SourceData (quarterly)'!$A$2:$Z$327,20, FALSE),0)</f>
        <v>3387633</v>
      </c>
      <c r="V338" s="18">
        <f>IFERROR(VLOOKUP($B338,'[9]SourceData (quarterly)'!$A$2:$Z$327,21, FALSE),0)</f>
        <v>4056091</v>
      </c>
      <c r="W338" s="18">
        <f>IFERROR(VLOOKUP($B338,'[9]SourceData (quarterly)'!$A$2:$Z$327,22, FALSE),0)</f>
        <v>3055923</v>
      </c>
      <c r="X338" s="18">
        <f>IFERROR(VLOOKUP($B338,'[9]SourceData (quarterly)'!$A$2:$Z$327,23, FALSE),0)</f>
        <v>2039014</v>
      </c>
      <c r="Y338" s="18">
        <f>IFERROR(VLOOKUP($B338,'[9]SourceData (quarterly)'!$A$2:$Z$327,24, FALSE),0)</f>
        <v>4764619</v>
      </c>
      <c r="Z338" s="18">
        <f>IFERROR(VLOOKUP($B338,'[9]SourceData (quarterly)'!$A$2:$Z$327,25, FALSE),0)</f>
        <v>3569613</v>
      </c>
      <c r="AA338" s="18">
        <f>IFERROR(VLOOKUP($B338,'[9]SourceData (quarterly)'!$A$2:$Z$327,26, FALSE),0)</f>
        <v>4550458</v>
      </c>
      <c r="AB338" s="18">
        <f>IFERROR(VLOOKUP($B338,'[9]SourceData (quarterly)'!$A$2:$AZ$327,27, FALSE),0)</f>
        <v>3215384</v>
      </c>
      <c r="AC338" s="18">
        <f>IFERROR(VLOOKUP($B338,'[9]SourceData (quarterly)'!$A$2:$AZ$327,28, FALSE),0)</f>
        <v>36541509</v>
      </c>
    </row>
    <row r="339" spans="1:29" x14ac:dyDescent="0.2">
      <c r="B339" s="41" t="s">
        <v>531</v>
      </c>
      <c r="C339" s="41" t="s">
        <v>532</v>
      </c>
      <c r="D339" s="18">
        <f>IFERROR(VLOOKUP($B339,'[9]SourceData (quarterly)'!$A$2:$Z$327,3, FALSE),0)</f>
        <v>13</v>
      </c>
      <c r="E339" s="18">
        <f>IFERROR(VLOOKUP($B339,'[9]SourceData (quarterly)'!$A$2:$Z$327,4, FALSE),0)</f>
        <v>11</v>
      </c>
      <c r="F339" s="18">
        <f>IFERROR(VLOOKUP($B339,'[9]SourceData (quarterly)'!$A$2:$Z$327,5, FALSE),0)</f>
        <v>42</v>
      </c>
      <c r="G339" s="18">
        <f>IFERROR(VLOOKUP($B339,'[9]SourceData (quarterly)'!$A$2:$Z$327,6, FALSE),0)</f>
        <v>27</v>
      </c>
      <c r="H339" s="18">
        <f>IFERROR(VLOOKUP($B339,'[9]SourceData (quarterly)'!$A$2:$Z$327,7, FALSE),0)</f>
        <v>40</v>
      </c>
      <c r="I339" s="18">
        <f>IFERROR(VLOOKUP($B339,'[9]SourceData (quarterly)'!$A$2:$Z$327,8, FALSE),0)</f>
        <v>33</v>
      </c>
      <c r="J339" s="18">
        <f>IFERROR(VLOOKUP($B339,'[9]SourceData (quarterly)'!$A$2:$Z$327,9, FALSE),0)</f>
        <v>39</v>
      </c>
      <c r="K339" s="18">
        <f>IFERROR(VLOOKUP($B339,'[9]SourceData (quarterly)'!$A$2:$Z$327,10, FALSE),0)</f>
        <v>27</v>
      </c>
      <c r="L339" s="18">
        <f>IFERROR(VLOOKUP($B339,'[9]SourceData (quarterly)'!$A$2:$Z$327,11, FALSE),0)</f>
        <v>61</v>
      </c>
      <c r="M339" s="18">
        <f>IFERROR(VLOOKUP($B339,'[9]SourceData (quarterly)'!$A$2:$Z$327,12, FALSE),0)</f>
        <v>26</v>
      </c>
      <c r="N339" s="18">
        <f>IFERROR(VLOOKUP($B339,'[9]SourceData (quarterly)'!$A$2:$Z$327,13, FALSE),0)</f>
        <v>45</v>
      </c>
      <c r="O339" s="18">
        <f>IFERROR(VLOOKUP($B339,'[9]SourceData (quarterly)'!$A$2:$Z$327,14, FALSE),0)</f>
        <v>29</v>
      </c>
      <c r="P339" s="18">
        <f>IFERROR(VLOOKUP($B339,'[9]SourceData (quarterly)'!$A$2:$Z$327,15, FALSE),0)</f>
        <v>393</v>
      </c>
      <c r="Q339" s="18">
        <f>IFERROR(VLOOKUP($B339,'[9]SourceData (quarterly)'!$A$2:$Z$327,16, FALSE),0)</f>
        <v>726318</v>
      </c>
      <c r="R339" s="18">
        <f>IFERROR(VLOOKUP($B339,'[9]SourceData (quarterly)'!$A$2:$Z$327,17, FALSE),0)</f>
        <v>732912</v>
      </c>
      <c r="S339" s="18">
        <f>IFERROR(VLOOKUP($B339,'[9]SourceData (quarterly)'!$A$2:$Z$327,18, FALSE),0)</f>
        <v>3005254</v>
      </c>
      <c r="T339" s="18">
        <f>IFERROR(VLOOKUP($B339,'[9]SourceData (quarterly)'!$A$2:$Z$327,19, FALSE),0)</f>
        <v>2397263</v>
      </c>
      <c r="U339" s="18">
        <f>IFERROR(VLOOKUP($B339,'[9]SourceData (quarterly)'!$A$2:$Z$327,20, FALSE),0)</f>
        <v>2819270</v>
      </c>
      <c r="V339" s="18">
        <f>IFERROR(VLOOKUP($B339,'[9]SourceData (quarterly)'!$A$2:$Z$327,21, FALSE),0)</f>
        <v>2455094</v>
      </c>
      <c r="W339" s="18">
        <f>IFERROR(VLOOKUP($B339,'[9]SourceData (quarterly)'!$A$2:$Z$327,22, FALSE),0)</f>
        <v>2666322</v>
      </c>
      <c r="X339" s="18">
        <f>IFERROR(VLOOKUP($B339,'[9]SourceData (quarterly)'!$A$2:$Z$327,23, FALSE),0)</f>
        <v>1945578</v>
      </c>
      <c r="Y339" s="18">
        <f>IFERROR(VLOOKUP($B339,'[9]SourceData (quarterly)'!$A$2:$Z$327,24, FALSE),0)</f>
        <v>4166400</v>
      </c>
      <c r="Z339" s="18">
        <f>IFERROR(VLOOKUP($B339,'[9]SourceData (quarterly)'!$A$2:$Z$327,25, FALSE),0)</f>
        <v>2084168</v>
      </c>
      <c r="AA339" s="18">
        <f>IFERROR(VLOOKUP($B339,'[9]SourceData (quarterly)'!$A$2:$Z$327,26, FALSE),0)</f>
        <v>3213504</v>
      </c>
      <c r="AB339" s="18">
        <f>IFERROR(VLOOKUP($B339,'[9]SourceData (quarterly)'!$A$2:$AZ$327,27, FALSE),0)</f>
        <v>2029080</v>
      </c>
      <c r="AC339" s="18">
        <f>IFERROR(VLOOKUP($B339,'[9]SourceData (quarterly)'!$A$2:$AZ$327,28, FALSE),0)</f>
        <v>28241163</v>
      </c>
    </row>
    <row r="340" spans="1:29" x14ac:dyDescent="0.2">
      <c r="B340" s="41" t="s">
        <v>533</v>
      </c>
      <c r="C340" s="41" t="s">
        <v>534</v>
      </c>
      <c r="D340" s="18">
        <f>IFERROR(VLOOKUP($B340,'[9]SourceData (quarterly)'!$A$2:$Z$327,3, FALSE),0)</f>
        <v>2</v>
      </c>
      <c r="E340" s="18">
        <f>IFERROR(VLOOKUP($B340,'[9]SourceData (quarterly)'!$A$2:$Z$327,4, FALSE),0)</f>
        <v>0</v>
      </c>
      <c r="F340" s="18">
        <f>IFERROR(VLOOKUP($B340,'[9]SourceData (quarterly)'!$A$2:$Z$327,5, FALSE),0)</f>
        <v>5</v>
      </c>
      <c r="G340" s="18">
        <f>IFERROR(VLOOKUP($B340,'[9]SourceData (quarterly)'!$A$2:$Z$327,6, FALSE),0)</f>
        <v>13</v>
      </c>
      <c r="H340" s="18">
        <f>IFERROR(VLOOKUP($B340,'[9]SourceData (quarterly)'!$A$2:$Z$327,7, FALSE),0)</f>
        <v>39</v>
      </c>
      <c r="I340" s="18">
        <f>IFERROR(VLOOKUP($B340,'[9]SourceData (quarterly)'!$A$2:$Z$327,8, FALSE),0)</f>
        <v>5</v>
      </c>
      <c r="J340" s="18">
        <f>IFERROR(VLOOKUP($B340,'[9]SourceData (quarterly)'!$A$2:$Z$327,9, FALSE),0)</f>
        <v>16</v>
      </c>
      <c r="K340" s="18">
        <f>IFERROR(VLOOKUP($B340,'[9]SourceData (quarterly)'!$A$2:$Z$327,10, FALSE),0)</f>
        <v>16</v>
      </c>
      <c r="L340" s="18">
        <f>IFERROR(VLOOKUP($B340,'[9]SourceData (quarterly)'!$A$2:$Z$327,11, FALSE),0)</f>
        <v>24</v>
      </c>
      <c r="M340" s="18">
        <f>IFERROR(VLOOKUP($B340,'[9]SourceData (quarterly)'!$A$2:$Z$327,12, FALSE),0)</f>
        <v>10</v>
      </c>
      <c r="N340" s="18">
        <f>IFERROR(VLOOKUP($B340,'[9]SourceData (quarterly)'!$A$2:$Z$327,13, FALSE),0)</f>
        <v>18</v>
      </c>
      <c r="O340" s="18">
        <f>IFERROR(VLOOKUP($B340,'[9]SourceData (quarterly)'!$A$2:$Z$327,14, FALSE),0)</f>
        <v>25</v>
      </c>
      <c r="P340" s="18">
        <f>IFERROR(VLOOKUP($B340,'[9]SourceData (quarterly)'!$A$2:$Z$327,15, FALSE),0)</f>
        <v>173</v>
      </c>
      <c r="Q340" s="18">
        <f>IFERROR(VLOOKUP($B340,'[9]SourceData (quarterly)'!$A$2:$Z$327,16, FALSE),0)</f>
        <v>74998</v>
      </c>
      <c r="R340" s="18">
        <f>IFERROR(VLOOKUP($B340,'[9]SourceData (quarterly)'!$A$2:$Z$327,17, FALSE),0)</f>
        <v>0</v>
      </c>
      <c r="S340" s="18">
        <f>IFERROR(VLOOKUP($B340,'[9]SourceData (quarterly)'!$A$2:$Z$327,18, FALSE),0)</f>
        <v>342995</v>
      </c>
      <c r="T340" s="18">
        <f>IFERROR(VLOOKUP($B340,'[9]SourceData (quarterly)'!$A$2:$Z$327,19, FALSE),0)</f>
        <v>728219</v>
      </c>
      <c r="U340" s="18">
        <f>IFERROR(VLOOKUP($B340,'[9]SourceData (quarterly)'!$A$2:$Z$327,20, FALSE),0)</f>
        <v>2166312</v>
      </c>
      <c r="V340" s="18">
        <f>IFERROR(VLOOKUP($B340,'[9]SourceData (quarterly)'!$A$2:$Z$327,21, FALSE),0)</f>
        <v>316988</v>
      </c>
      <c r="W340" s="18">
        <f>IFERROR(VLOOKUP($B340,'[9]SourceData (quarterly)'!$A$2:$Z$327,22, FALSE),0)</f>
        <v>871588</v>
      </c>
      <c r="X340" s="18">
        <f>IFERROR(VLOOKUP($B340,'[9]SourceData (quarterly)'!$A$2:$Z$327,23, FALSE),0)</f>
        <v>828391</v>
      </c>
      <c r="Y340" s="18">
        <f>IFERROR(VLOOKUP($B340,'[9]SourceData (quarterly)'!$A$2:$Z$327,24, FALSE),0)</f>
        <v>1478386</v>
      </c>
      <c r="Z340" s="18">
        <f>IFERROR(VLOOKUP($B340,'[9]SourceData (quarterly)'!$A$2:$Z$327,25, FALSE),0)</f>
        <v>614094</v>
      </c>
      <c r="AA340" s="18">
        <f>IFERROR(VLOOKUP($B340,'[9]SourceData (quarterly)'!$A$2:$Z$327,26, FALSE),0)</f>
        <v>1038588</v>
      </c>
      <c r="AB340" s="18">
        <f>IFERROR(VLOOKUP($B340,'[9]SourceData (quarterly)'!$A$2:$AZ$327,27, FALSE),0)</f>
        <v>1164427</v>
      </c>
      <c r="AC340" s="18">
        <f>IFERROR(VLOOKUP($B340,'[9]SourceData (quarterly)'!$A$2:$AZ$327,28, FALSE),0)</f>
        <v>9624986</v>
      </c>
    </row>
    <row r="341" spans="1:29" x14ac:dyDescent="0.2">
      <c r="B341" s="41" t="s">
        <v>247</v>
      </c>
      <c r="C341" s="41" t="s">
        <v>248</v>
      </c>
      <c r="D341" s="18">
        <f>IFERROR(VLOOKUP($B341,'[9]SourceData (quarterly)'!$A$2:$Z$327,3, FALSE),0)</f>
        <v>1</v>
      </c>
      <c r="E341" s="18">
        <f>IFERROR(VLOOKUP($B341,'[9]SourceData (quarterly)'!$A$2:$Z$327,4, FALSE),0)</f>
        <v>6</v>
      </c>
      <c r="F341" s="18">
        <f>IFERROR(VLOOKUP($B341,'[9]SourceData (quarterly)'!$A$2:$Z$327,5, FALSE),0)</f>
        <v>24</v>
      </c>
      <c r="G341" s="18">
        <f>IFERROR(VLOOKUP($B341,'[9]SourceData (quarterly)'!$A$2:$Z$327,6, FALSE),0)</f>
        <v>10</v>
      </c>
      <c r="H341" s="18">
        <f>IFERROR(VLOOKUP($B341,'[9]SourceData (quarterly)'!$A$2:$Z$327,7, FALSE),0)</f>
        <v>19</v>
      </c>
      <c r="I341" s="18">
        <f>IFERROR(VLOOKUP($B341,'[9]SourceData (quarterly)'!$A$2:$Z$327,8, FALSE),0)</f>
        <v>21</v>
      </c>
      <c r="J341" s="18">
        <f>IFERROR(VLOOKUP($B341,'[9]SourceData (quarterly)'!$A$2:$Z$327,9, FALSE),0)</f>
        <v>16</v>
      </c>
      <c r="K341" s="18">
        <f>IFERROR(VLOOKUP($B341,'[9]SourceData (quarterly)'!$A$2:$Z$327,10, FALSE),0)</f>
        <v>16</v>
      </c>
      <c r="L341" s="18">
        <f>IFERROR(VLOOKUP($B341,'[9]SourceData (quarterly)'!$A$2:$Z$327,11, FALSE),0)</f>
        <v>23</v>
      </c>
      <c r="M341" s="18">
        <f>IFERROR(VLOOKUP($B341,'[9]SourceData (quarterly)'!$A$2:$Z$327,12, FALSE),0)</f>
        <v>17</v>
      </c>
      <c r="N341" s="18">
        <f>IFERROR(VLOOKUP($B341,'[9]SourceData (quarterly)'!$A$2:$Z$327,13, FALSE),0)</f>
        <v>16</v>
      </c>
      <c r="O341" s="18">
        <f>IFERROR(VLOOKUP($B341,'[9]SourceData (quarterly)'!$A$2:$Z$327,14, FALSE),0)</f>
        <v>15</v>
      </c>
      <c r="P341" s="18">
        <f>IFERROR(VLOOKUP($B341,'[9]SourceData (quarterly)'!$A$2:$Z$327,15, FALSE),0)</f>
        <v>184</v>
      </c>
      <c r="Q341" s="18">
        <f>IFERROR(VLOOKUP($B341,'[9]SourceData (quarterly)'!$A$2:$Z$327,16, FALSE),0)</f>
        <v>56400</v>
      </c>
      <c r="R341" s="18">
        <f>IFERROR(VLOOKUP($B341,'[9]SourceData (quarterly)'!$A$2:$Z$327,17, FALSE),0)</f>
        <v>294497</v>
      </c>
      <c r="S341" s="18">
        <f>IFERROR(VLOOKUP($B341,'[9]SourceData (quarterly)'!$A$2:$Z$327,18, FALSE),0)</f>
        <v>997868</v>
      </c>
      <c r="T341" s="18">
        <f>IFERROR(VLOOKUP($B341,'[9]SourceData (quarterly)'!$A$2:$Z$327,19, FALSE),0)</f>
        <v>470292</v>
      </c>
      <c r="U341" s="18">
        <f>IFERROR(VLOOKUP($B341,'[9]SourceData (quarterly)'!$A$2:$Z$327,20, FALSE),0)</f>
        <v>1093774</v>
      </c>
      <c r="V341" s="18">
        <f>IFERROR(VLOOKUP($B341,'[9]SourceData (quarterly)'!$A$2:$Z$327,21, FALSE),0)</f>
        <v>1019972</v>
      </c>
      <c r="W341" s="18">
        <f>IFERROR(VLOOKUP($B341,'[9]SourceData (quarterly)'!$A$2:$Z$327,22, FALSE),0)</f>
        <v>852186</v>
      </c>
      <c r="X341" s="18">
        <f>IFERROR(VLOOKUP($B341,'[9]SourceData (quarterly)'!$A$2:$Z$327,23, FALSE),0)</f>
        <v>840594</v>
      </c>
      <c r="Y341" s="18">
        <f>IFERROR(VLOOKUP($B341,'[9]SourceData (quarterly)'!$A$2:$Z$327,24, FALSE),0)</f>
        <v>1129379</v>
      </c>
      <c r="Z341" s="18">
        <f>IFERROR(VLOOKUP($B341,'[9]SourceData (quarterly)'!$A$2:$Z$327,25, FALSE),0)</f>
        <v>1148789</v>
      </c>
      <c r="AA341" s="18">
        <f>IFERROR(VLOOKUP($B341,'[9]SourceData (quarterly)'!$A$2:$Z$327,26, FALSE),0)</f>
        <v>888485</v>
      </c>
      <c r="AB341" s="18">
        <f>IFERROR(VLOOKUP($B341,'[9]SourceData (quarterly)'!$A$2:$AZ$327,27, FALSE),0)</f>
        <v>1023899</v>
      </c>
      <c r="AC341" s="18">
        <f>IFERROR(VLOOKUP($B341,'[9]SourceData (quarterly)'!$A$2:$AZ$327,28, FALSE),0)</f>
        <v>9816135</v>
      </c>
    </row>
    <row r="342" spans="1:29" x14ac:dyDescent="0.2">
      <c r="B342" s="41" t="s">
        <v>249</v>
      </c>
      <c r="C342" s="41" t="s">
        <v>250</v>
      </c>
      <c r="D342" s="18">
        <f>IFERROR(VLOOKUP($B342,'[9]SourceData (quarterly)'!$A$2:$Z$327,3, FALSE),0)</f>
        <v>3</v>
      </c>
      <c r="E342" s="18">
        <f>IFERROR(VLOOKUP($B342,'[9]SourceData (quarterly)'!$A$2:$Z$327,4, FALSE),0)</f>
        <v>0</v>
      </c>
      <c r="F342" s="18">
        <f>IFERROR(VLOOKUP($B342,'[9]SourceData (quarterly)'!$A$2:$Z$327,5, FALSE),0)</f>
        <v>2</v>
      </c>
      <c r="G342" s="18">
        <f>IFERROR(VLOOKUP($B342,'[9]SourceData (quarterly)'!$A$2:$Z$327,6, FALSE),0)</f>
        <v>2</v>
      </c>
      <c r="H342" s="18">
        <f>IFERROR(VLOOKUP($B342,'[9]SourceData (quarterly)'!$A$2:$Z$327,7, FALSE),0)</f>
        <v>11</v>
      </c>
      <c r="I342" s="18">
        <f>IFERROR(VLOOKUP($B342,'[9]SourceData (quarterly)'!$A$2:$Z$327,8, FALSE),0)</f>
        <v>1</v>
      </c>
      <c r="J342" s="18">
        <f>IFERROR(VLOOKUP($B342,'[9]SourceData (quarterly)'!$A$2:$Z$327,9, FALSE),0)</f>
        <v>1</v>
      </c>
      <c r="K342" s="18">
        <f>IFERROR(VLOOKUP($B342,'[9]SourceData (quarterly)'!$A$2:$Z$327,10, FALSE),0)</f>
        <v>0</v>
      </c>
      <c r="L342" s="18">
        <f>IFERROR(VLOOKUP($B342,'[9]SourceData (quarterly)'!$A$2:$Z$327,11, FALSE),0)</f>
        <v>9</v>
      </c>
      <c r="M342" s="18">
        <f>IFERROR(VLOOKUP($B342,'[9]SourceData (quarterly)'!$A$2:$Z$327,12, FALSE),0)</f>
        <v>9</v>
      </c>
      <c r="N342" s="18">
        <f>IFERROR(VLOOKUP($B342,'[9]SourceData (quarterly)'!$A$2:$Z$327,13, FALSE),0)</f>
        <v>11</v>
      </c>
      <c r="O342" s="18">
        <f>IFERROR(VLOOKUP($B342,'[9]SourceData (quarterly)'!$A$2:$Z$327,14, FALSE),0)</f>
        <v>6</v>
      </c>
      <c r="P342" s="18">
        <f>IFERROR(VLOOKUP($B342,'[9]SourceData (quarterly)'!$A$2:$Z$327,15, FALSE),0)</f>
        <v>55</v>
      </c>
      <c r="Q342" s="18">
        <f>IFERROR(VLOOKUP($B342,'[9]SourceData (quarterly)'!$A$2:$Z$327,16, FALSE),0)</f>
        <v>94597</v>
      </c>
      <c r="R342" s="18">
        <f>IFERROR(VLOOKUP($B342,'[9]SourceData (quarterly)'!$A$2:$Z$327,17, FALSE),0)</f>
        <v>0</v>
      </c>
      <c r="S342" s="18">
        <f>IFERROR(VLOOKUP($B342,'[9]SourceData (quarterly)'!$A$2:$Z$327,18, FALSE),0)</f>
        <v>86798</v>
      </c>
      <c r="T342" s="18">
        <f>IFERROR(VLOOKUP($B342,'[9]SourceData (quarterly)'!$A$2:$Z$327,19, FALSE),0)</f>
        <v>122399</v>
      </c>
      <c r="U342" s="18">
        <f>IFERROR(VLOOKUP($B342,'[9]SourceData (quarterly)'!$A$2:$Z$327,20, FALSE),0)</f>
        <v>514192</v>
      </c>
      <c r="V342" s="18">
        <f>IFERROR(VLOOKUP($B342,'[9]SourceData (quarterly)'!$A$2:$Z$327,21, FALSE),0)</f>
        <v>68000</v>
      </c>
      <c r="W342" s="18">
        <f>IFERROR(VLOOKUP($B342,'[9]SourceData (quarterly)'!$A$2:$Z$327,22, FALSE),0)</f>
        <v>72500</v>
      </c>
      <c r="X342" s="18">
        <f>IFERROR(VLOOKUP($B342,'[9]SourceData (quarterly)'!$A$2:$Z$327,23, FALSE),0)</f>
        <v>0</v>
      </c>
      <c r="Y342" s="18">
        <f>IFERROR(VLOOKUP($B342,'[9]SourceData (quarterly)'!$A$2:$Z$327,24, FALSE),0)</f>
        <v>564083</v>
      </c>
      <c r="Z342" s="18">
        <f>IFERROR(VLOOKUP($B342,'[9]SourceData (quarterly)'!$A$2:$Z$327,25, FALSE),0)</f>
        <v>706783</v>
      </c>
      <c r="AA342" s="18">
        <f>IFERROR(VLOOKUP($B342,'[9]SourceData (quarterly)'!$A$2:$Z$327,26, FALSE),0)</f>
        <v>691194</v>
      </c>
      <c r="AB342" s="18">
        <f>IFERROR(VLOOKUP($B342,'[9]SourceData (quarterly)'!$A$2:$AZ$327,27, FALSE),0)</f>
        <v>349997</v>
      </c>
      <c r="AC342" s="18">
        <f>IFERROR(VLOOKUP($B342,'[9]SourceData (quarterly)'!$A$2:$AZ$327,28, FALSE),0)</f>
        <v>3270543</v>
      </c>
    </row>
    <row r="343" spans="1:29" x14ac:dyDescent="0.2">
      <c r="B343" s="41" t="s">
        <v>251</v>
      </c>
      <c r="C343" s="41" t="s">
        <v>252</v>
      </c>
      <c r="D343" s="18">
        <f>IFERROR(VLOOKUP($B343,'[9]SourceData (quarterly)'!$A$2:$Z$327,3, FALSE),0)</f>
        <v>4</v>
      </c>
      <c r="E343" s="18">
        <f>IFERROR(VLOOKUP($B343,'[9]SourceData (quarterly)'!$A$2:$Z$327,4, FALSE),0)</f>
        <v>2</v>
      </c>
      <c r="F343" s="18">
        <f>IFERROR(VLOOKUP($B343,'[9]SourceData (quarterly)'!$A$2:$Z$327,5, FALSE),0)</f>
        <v>11</v>
      </c>
      <c r="G343" s="18">
        <f>IFERROR(VLOOKUP($B343,'[9]SourceData (quarterly)'!$A$2:$Z$327,6, FALSE),0)</f>
        <v>5</v>
      </c>
      <c r="H343" s="18">
        <f>IFERROR(VLOOKUP($B343,'[9]SourceData (quarterly)'!$A$2:$Z$327,7, FALSE),0)</f>
        <v>17</v>
      </c>
      <c r="I343" s="18">
        <f>IFERROR(VLOOKUP($B343,'[9]SourceData (quarterly)'!$A$2:$Z$327,8, FALSE),0)</f>
        <v>24</v>
      </c>
      <c r="J343" s="18">
        <f>IFERROR(VLOOKUP($B343,'[9]SourceData (quarterly)'!$A$2:$Z$327,9, FALSE),0)</f>
        <v>28</v>
      </c>
      <c r="K343" s="18">
        <f>IFERROR(VLOOKUP($B343,'[9]SourceData (quarterly)'!$A$2:$Z$327,10, FALSE),0)</f>
        <v>11</v>
      </c>
      <c r="L343" s="18">
        <f>IFERROR(VLOOKUP($B343,'[9]SourceData (quarterly)'!$A$2:$Z$327,11, FALSE),0)</f>
        <v>16</v>
      </c>
      <c r="M343" s="18">
        <f>IFERROR(VLOOKUP($B343,'[9]SourceData (quarterly)'!$A$2:$Z$327,12, FALSE),0)</f>
        <v>21</v>
      </c>
      <c r="N343" s="18">
        <f>IFERROR(VLOOKUP($B343,'[9]SourceData (quarterly)'!$A$2:$Z$327,13, FALSE),0)</f>
        <v>10</v>
      </c>
      <c r="O343" s="18">
        <f>IFERROR(VLOOKUP($B343,'[9]SourceData (quarterly)'!$A$2:$Z$327,14, FALSE),0)</f>
        <v>10</v>
      </c>
      <c r="P343" s="18">
        <f>IFERROR(VLOOKUP($B343,'[9]SourceData (quarterly)'!$A$2:$Z$327,15, FALSE),0)</f>
        <v>159</v>
      </c>
      <c r="Q343" s="18">
        <f>IFERROR(VLOOKUP($B343,'[9]SourceData (quarterly)'!$A$2:$Z$327,16, FALSE),0)</f>
        <v>170196</v>
      </c>
      <c r="R343" s="18">
        <f>IFERROR(VLOOKUP($B343,'[9]SourceData (quarterly)'!$A$2:$Z$327,17, FALSE),0)</f>
        <v>71198</v>
      </c>
      <c r="S343" s="18">
        <f>IFERROR(VLOOKUP($B343,'[9]SourceData (quarterly)'!$A$2:$Z$327,18, FALSE),0)</f>
        <v>443989</v>
      </c>
      <c r="T343" s="18">
        <f>IFERROR(VLOOKUP($B343,'[9]SourceData (quarterly)'!$A$2:$Z$327,19, FALSE),0)</f>
        <v>234795</v>
      </c>
      <c r="U343" s="18">
        <f>IFERROR(VLOOKUP($B343,'[9]SourceData (quarterly)'!$A$2:$Z$327,20, FALSE),0)</f>
        <v>699185</v>
      </c>
      <c r="V343" s="18">
        <f>IFERROR(VLOOKUP($B343,'[9]SourceData (quarterly)'!$A$2:$Z$327,21, FALSE),0)</f>
        <v>990782</v>
      </c>
      <c r="W343" s="18">
        <f>IFERROR(VLOOKUP($B343,'[9]SourceData (quarterly)'!$A$2:$Z$327,22, FALSE),0)</f>
        <v>1177582</v>
      </c>
      <c r="X343" s="18">
        <f>IFERROR(VLOOKUP($B343,'[9]SourceData (quarterly)'!$A$2:$Z$327,23, FALSE),0)</f>
        <v>409391</v>
      </c>
      <c r="Y343" s="18">
        <f>IFERROR(VLOOKUP($B343,'[9]SourceData (quarterly)'!$A$2:$Z$327,24, FALSE),0)</f>
        <v>671019</v>
      </c>
      <c r="Z343" s="18">
        <f>IFERROR(VLOOKUP($B343,'[9]SourceData (quarterly)'!$A$2:$Z$327,25, FALSE),0)</f>
        <v>828380</v>
      </c>
      <c r="AA343" s="18">
        <f>IFERROR(VLOOKUP($B343,'[9]SourceData (quarterly)'!$A$2:$Z$327,26, FALSE),0)</f>
        <v>441691</v>
      </c>
      <c r="AB343" s="18">
        <f>IFERROR(VLOOKUP($B343,'[9]SourceData (quarterly)'!$A$2:$AZ$327,27, FALSE),0)</f>
        <v>498343</v>
      </c>
      <c r="AC343" s="18">
        <f>IFERROR(VLOOKUP($B343,'[9]SourceData (quarterly)'!$A$2:$AZ$327,28, FALSE),0)</f>
        <v>6636551</v>
      </c>
    </row>
    <row r="344" spans="1:29" x14ac:dyDescent="0.2">
      <c r="B344" s="41" t="s">
        <v>253</v>
      </c>
      <c r="C344" s="41" t="s">
        <v>254</v>
      </c>
      <c r="D344" s="18">
        <f>IFERROR(VLOOKUP($B344,'[9]SourceData (quarterly)'!$A$2:$Z$327,3, FALSE),0)</f>
        <v>7</v>
      </c>
      <c r="E344" s="18">
        <f>IFERROR(VLOOKUP($B344,'[9]SourceData (quarterly)'!$A$2:$Z$327,4, FALSE),0)</f>
        <v>7</v>
      </c>
      <c r="F344" s="18">
        <f>IFERROR(VLOOKUP($B344,'[9]SourceData (quarterly)'!$A$2:$Z$327,5, FALSE),0)</f>
        <v>9</v>
      </c>
      <c r="G344" s="18">
        <f>IFERROR(VLOOKUP($B344,'[9]SourceData (quarterly)'!$A$2:$Z$327,6, FALSE),0)</f>
        <v>15</v>
      </c>
      <c r="H344" s="18">
        <f>IFERROR(VLOOKUP($B344,'[9]SourceData (quarterly)'!$A$2:$Z$327,7, FALSE),0)</f>
        <v>26</v>
      </c>
      <c r="I344" s="18">
        <f>IFERROR(VLOOKUP($B344,'[9]SourceData (quarterly)'!$A$2:$Z$327,8, FALSE),0)</f>
        <v>25</v>
      </c>
      <c r="J344" s="18">
        <f>IFERROR(VLOOKUP($B344,'[9]SourceData (quarterly)'!$A$2:$Z$327,9, FALSE),0)</f>
        <v>31</v>
      </c>
      <c r="K344" s="18">
        <f>IFERROR(VLOOKUP($B344,'[9]SourceData (quarterly)'!$A$2:$Z$327,10, FALSE),0)</f>
        <v>21</v>
      </c>
      <c r="L344" s="18">
        <f>IFERROR(VLOOKUP($B344,'[9]SourceData (quarterly)'!$A$2:$Z$327,11, FALSE),0)</f>
        <v>59</v>
      </c>
      <c r="M344" s="18">
        <f>IFERROR(VLOOKUP($B344,'[9]SourceData (quarterly)'!$A$2:$Z$327,12, FALSE),0)</f>
        <v>30</v>
      </c>
      <c r="N344" s="18">
        <f>IFERROR(VLOOKUP($B344,'[9]SourceData (quarterly)'!$A$2:$Z$327,13, FALSE),0)</f>
        <v>41</v>
      </c>
      <c r="O344" s="18">
        <f>IFERROR(VLOOKUP($B344,'[9]SourceData (quarterly)'!$A$2:$Z$327,14, FALSE),0)</f>
        <v>30</v>
      </c>
      <c r="P344" s="18">
        <f>IFERROR(VLOOKUP($B344,'[9]SourceData (quarterly)'!$A$2:$Z$327,15, FALSE),0)</f>
        <v>301</v>
      </c>
      <c r="Q344" s="18">
        <f>IFERROR(VLOOKUP($B344,'[9]SourceData (quarterly)'!$A$2:$Z$327,16, FALSE),0)</f>
        <v>295996</v>
      </c>
      <c r="R344" s="18">
        <f>IFERROR(VLOOKUP($B344,'[9]SourceData (quarterly)'!$A$2:$Z$327,17, FALSE),0)</f>
        <v>242378</v>
      </c>
      <c r="S344" s="18">
        <f>IFERROR(VLOOKUP($B344,'[9]SourceData (quarterly)'!$A$2:$Z$327,18, FALSE),0)</f>
        <v>405496</v>
      </c>
      <c r="T344" s="18">
        <f>IFERROR(VLOOKUP($B344,'[9]SourceData (quarterly)'!$A$2:$Z$327,19, FALSE),0)</f>
        <v>584549</v>
      </c>
      <c r="U344" s="18">
        <f>IFERROR(VLOOKUP($B344,'[9]SourceData (quarterly)'!$A$2:$Z$327,20, FALSE),0)</f>
        <v>1037342</v>
      </c>
      <c r="V344" s="18">
        <f>IFERROR(VLOOKUP($B344,'[9]SourceData (quarterly)'!$A$2:$Z$327,21, FALSE),0)</f>
        <v>1073043</v>
      </c>
      <c r="W344" s="18">
        <f>IFERROR(VLOOKUP($B344,'[9]SourceData (quarterly)'!$A$2:$Z$327,22, FALSE),0)</f>
        <v>1410425</v>
      </c>
      <c r="X344" s="18">
        <f>IFERROR(VLOOKUP($B344,'[9]SourceData (quarterly)'!$A$2:$Z$327,23, FALSE),0)</f>
        <v>1107548</v>
      </c>
      <c r="Y344" s="18">
        <f>IFERROR(VLOOKUP($B344,'[9]SourceData (quarterly)'!$A$2:$Z$327,24, FALSE),0)</f>
        <v>2745120</v>
      </c>
      <c r="Z344" s="18">
        <f>IFERROR(VLOOKUP($B344,'[9]SourceData (quarterly)'!$A$2:$Z$327,25, FALSE),0)</f>
        <v>1495993</v>
      </c>
      <c r="AA344" s="18">
        <f>IFERROR(VLOOKUP($B344,'[9]SourceData (quarterly)'!$A$2:$Z$327,26, FALSE),0)</f>
        <v>1923062</v>
      </c>
      <c r="AB344" s="18">
        <f>IFERROR(VLOOKUP($B344,'[9]SourceData (quarterly)'!$A$2:$AZ$327,27, FALSE),0)</f>
        <v>1173730</v>
      </c>
      <c r="AC344" s="18">
        <f>IFERROR(VLOOKUP($B344,'[9]SourceData (quarterly)'!$A$2:$AZ$327,28, FALSE),0)</f>
        <v>13494682</v>
      </c>
    </row>
    <row r="345" spans="1:29" x14ac:dyDescent="0.2">
      <c r="B345" s="41" t="s">
        <v>255</v>
      </c>
      <c r="C345" s="41" t="s">
        <v>256</v>
      </c>
      <c r="D345" s="18">
        <f>IFERROR(VLOOKUP($B345,'[9]SourceData (quarterly)'!$A$2:$Z$327,3, FALSE),0)</f>
        <v>9</v>
      </c>
      <c r="E345" s="18">
        <f>IFERROR(VLOOKUP($B345,'[9]SourceData (quarterly)'!$A$2:$Z$327,4, FALSE),0)</f>
        <v>11</v>
      </c>
      <c r="F345" s="18">
        <f>IFERROR(VLOOKUP($B345,'[9]SourceData (quarterly)'!$A$2:$Z$327,5, FALSE),0)</f>
        <v>39</v>
      </c>
      <c r="G345" s="18">
        <f>IFERROR(VLOOKUP($B345,'[9]SourceData (quarterly)'!$A$2:$Z$327,6, FALSE),0)</f>
        <v>26</v>
      </c>
      <c r="H345" s="18">
        <f>IFERROR(VLOOKUP($B345,'[9]SourceData (quarterly)'!$A$2:$Z$327,7, FALSE),0)</f>
        <v>44</v>
      </c>
      <c r="I345" s="18">
        <f>IFERROR(VLOOKUP($B345,'[9]SourceData (quarterly)'!$A$2:$Z$327,8, FALSE),0)</f>
        <v>25</v>
      </c>
      <c r="J345" s="18">
        <f>IFERROR(VLOOKUP($B345,'[9]SourceData (quarterly)'!$A$2:$Z$327,9, FALSE),0)</f>
        <v>44</v>
      </c>
      <c r="K345" s="18">
        <f>IFERROR(VLOOKUP($B345,'[9]SourceData (quarterly)'!$A$2:$Z$327,10, FALSE),0)</f>
        <v>25</v>
      </c>
      <c r="L345" s="18">
        <f>IFERROR(VLOOKUP($B345,'[9]SourceData (quarterly)'!$A$2:$Z$327,11, FALSE),0)</f>
        <v>43</v>
      </c>
      <c r="M345" s="18">
        <f>IFERROR(VLOOKUP($B345,'[9]SourceData (quarterly)'!$A$2:$Z$327,12, FALSE),0)</f>
        <v>36</v>
      </c>
      <c r="N345" s="18">
        <f>IFERROR(VLOOKUP($B345,'[9]SourceData (quarterly)'!$A$2:$Z$327,13, FALSE),0)</f>
        <v>61</v>
      </c>
      <c r="O345" s="18">
        <f>IFERROR(VLOOKUP($B345,'[9]SourceData (quarterly)'!$A$2:$Z$327,14, FALSE),0)</f>
        <v>29</v>
      </c>
      <c r="P345" s="18">
        <f>IFERROR(VLOOKUP($B345,'[9]SourceData (quarterly)'!$A$2:$Z$327,15, FALSE),0)</f>
        <v>392</v>
      </c>
      <c r="Q345" s="18">
        <f>IFERROR(VLOOKUP($B345,'[9]SourceData (quarterly)'!$A$2:$Z$327,16, FALSE),0)</f>
        <v>361924</v>
      </c>
      <c r="R345" s="18">
        <f>IFERROR(VLOOKUP($B345,'[9]SourceData (quarterly)'!$A$2:$Z$327,17, FALSE),0)</f>
        <v>409295</v>
      </c>
      <c r="S345" s="18">
        <f>IFERROR(VLOOKUP($B345,'[9]SourceData (quarterly)'!$A$2:$Z$327,18, FALSE),0)</f>
        <v>1644681</v>
      </c>
      <c r="T345" s="18">
        <f>IFERROR(VLOOKUP($B345,'[9]SourceData (quarterly)'!$A$2:$Z$327,19, FALSE),0)</f>
        <v>1202978</v>
      </c>
      <c r="U345" s="18">
        <f>IFERROR(VLOOKUP($B345,'[9]SourceData (quarterly)'!$A$2:$Z$327,20, FALSE),0)</f>
        <v>2015666</v>
      </c>
      <c r="V345" s="18">
        <f>IFERROR(VLOOKUP($B345,'[9]SourceData (quarterly)'!$A$2:$Z$327,21, FALSE),0)</f>
        <v>1186154</v>
      </c>
      <c r="W345" s="18">
        <f>IFERROR(VLOOKUP($B345,'[9]SourceData (quarterly)'!$A$2:$Z$327,22, FALSE),0)</f>
        <v>2034266</v>
      </c>
      <c r="X345" s="18">
        <f>IFERROR(VLOOKUP($B345,'[9]SourceData (quarterly)'!$A$2:$Z$327,23, FALSE),0)</f>
        <v>1150866</v>
      </c>
      <c r="Y345" s="18">
        <f>IFERROR(VLOOKUP($B345,'[9]SourceData (quarterly)'!$A$2:$Z$327,24, FALSE),0)</f>
        <v>1901217</v>
      </c>
      <c r="Z345" s="18">
        <f>IFERROR(VLOOKUP($B345,'[9]SourceData (quarterly)'!$A$2:$Z$327,25, FALSE),0)</f>
        <v>1722974</v>
      </c>
      <c r="AA345" s="18">
        <f>IFERROR(VLOOKUP($B345,'[9]SourceData (quarterly)'!$A$2:$Z$327,26, FALSE),0)</f>
        <v>3106504</v>
      </c>
      <c r="AB345" s="18">
        <f>IFERROR(VLOOKUP($B345,'[9]SourceData (quarterly)'!$A$2:$AZ$327,27, FALSE),0)</f>
        <v>1346173</v>
      </c>
      <c r="AC345" s="18">
        <f>IFERROR(VLOOKUP($B345,'[9]SourceData (quarterly)'!$A$2:$AZ$327,28, FALSE),0)</f>
        <v>18082698</v>
      </c>
    </row>
    <row r="346" spans="1:29" x14ac:dyDescent="0.2">
      <c r="B346" s="41" t="s">
        <v>257</v>
      </c>
      <c r="C346" s="41" t="s">
        <v>258</v>
      </c>
      <c r="D346" s="18">
        <f>IFERROR(VLOOKUP($B346,'[9]SourceData (quarterly)'!$A$2:$Z$327,3, FALSE),0)</f>
        <v>4</v>
      </c>
      <c r="E346" s="18">
        <f>IFERROR(VLOOKUP($B346,'[9]SourceData (quarterly)'!$A$2:$Z$327,4, FALSE),0)</f>
        <v>6</v>
      </c>
      <c r="F346" s="18">
        <f>IFERROR(VLOOKUP($B346,'[9]SourceData (quarterly)'!$A$2:$Z$327,5, FALSE),0)</f>
        <v>13</v>
      </c>
      <c r="G346" s="18">
        <f>IFERROR(VLOOKUP($B346,'[9]SourceData (quarterly)'!$A$2:$Z$327,6, FALSE),0)</f>
        <v>18</v>
      </c>
      <c r="H346" s="18">
        <f>IFERROR(VLOOKUP($B346,'[9]SourceData (quarterly)'!$A$2:$Z$327,7, FALSE),0)</f>
        <v>21</v>
      </c>
      <c r="I346" s="18">
        <f>IFERROR(VLOOKUP($B346,'[9]SourceData (quarterly)'!$A$2:$Z$327,8, FALSE),0)</f>
        <v>10</v>
      </c>
      <c r="J346" s="18">
        <f>IFERROR(VLOOKUP($B346,'[9]SourceData (quarterly)'!$A$2:$Z$327,9, FALSE),0)</f>
        <v>19</v>
      </c>
      <c r="K346" s="18">
        <f>IFERROR(VLOOKUP($B346,'[9]SourceData (quarterly)'!$A$2:$Z$327,10, FALSE),0)</f>
        <v>10</v>
      </c>
      <c r="L346" s="18">
        <f>IFERROR(VLOOKUP($B346,'[9]SourceData (quarterly)'!$A$2:$Z$327,11, FALSE),0)</f>
        <v>17</v>
      </c>
      <c r="M346" s="18">
        <f>IFERROR(VLOOKUP($B346,'[9]SourceData (quarterly)'!$A$2:$Z$327,12, FALSE),0)</f>
        <v>23</v>
      </c>
      <c r="N346" s="18">
        <f>IFERROR(VLOOKUP($B346,'[9]SourceData (quarterly)'!$A$2:$Z$327,13, FALSE),0)</f>
        <v>16</v>
      </c>
      <c r="O346" s="18">
        <f>IFERROR(VLOOKUP($B346,'[9]SourceData (quarterly)'!$A$2:$Z$327,14, FALSE),0)</f>
        <v>5</v>
      </c>
      <c r="P346" s="18">
        <f>IFERROR(VLOOKUP($B346,'[9]SourceData (quarterly)'!$A$2:$Z$327,15, FALSE),0)</f>
        <v>162</v>
      </c>
      <c r="Q346" s="18">
        <f>IFERROR(VLOOKUP($B346,'[9]SourceData (quarterly)'!$A$2:$Z$327,16, FALSE),0)</f>
        <v>130697</v>
      </c>
      <c r="R346" s="18">
        <f>IFERROR(VLOOKUP($B346,'[9]SourceData (quarterly)'!$A$2:$Z$327,17, FALSE),0)</f>
        <v>240878</v>
      </c>
      <c r="S346" s="18">
        <f>IFERROR(VLOOKUP($B346,'[9]SourceData (quarterly)'!$A$2:$Z$327,18, FALSE),0)</f>
        <v>573457</v>
      </c>
      <c r="T346" s="18">
        <f>IFERROR(VLOOKUP($B346,'[9]SourceData (quarterly)'!$A$2:$Z$327,19, FALSE),0)</f>
        <v>697320</v>
      </c>
      <c r="U346" s="18">
        <f>IFERROR(VLOOKUP($B346,'[9]SourceData (quarterly)'!$A$2:$Z$327,20, FALSE),0)</f>
        <v>1022880</v>
      </c>
      <c r="V346" s="18">
        <f>IFERROR(VLOOKUP($B346,'[9]SourceData (quarterly)'!$A$2:$Z$327,21, FALSE),0)</f>
        <v>353562</v>
      </c>
      <c r="W346" s="18">
        <f>IFERROR(VLOOKUP($B346,'[9]SourceData (quarterly)'!$A$2:$Z$327,22, FALSE),0)</f>
        <v>740596</v>
      </c>
      <c r="X346" s="18">
        <f>IFERROR(VLOOKUP($B346,'[9]SourceData (quarterly)'!$A$2:$Z$327,23, FALSE),0)</f>
        <v>475565</v>
      </c>
      <c r="Y346" s="18">
        <f>IFERROR(VLOOKUP($B346,'[9]SourceData (quarterly)'!$A$2:$Z$327,24, FALSE),0)</f>
        <v>623435</v>
      </c>
      <c r="Z346" s="18">
        <f>IFERROR(VLOOKUP($B346,'[9]SourceData (quarterly)'!$A$2:$Z$327,25, FALSE),0)</f>
        <v>822334</v>
      </c>
      <c r="AA346" s="18">
        <f>IFERROR(VLOOKUP($B346,'[9]SourceData (quarterly)'!$A$2:$Z$327,26, FALSE),0)</f>
        <v>648040</v>
      </c>
      <c r="AB346" s="18">
        <f>IFERROR(VLOOKUP($B346,'[9]SourceData (quarterly)'!$A$2:$AZ$327,27, FALSE),0)</f>
        <v>166689</v>
      </c>
      <c r="AC346" s="18">
        <f>IFERROR(VLOOKUP($B346,'[9]SourceData (quarterly)'!$A$2:$AZ$327,28, FALSE),0)</f>
        <v>6495453</v>
      </c>
    </row>
    <row r="347" spans="1:29" ht="15.75" thickBot="1" x14ac:dyDescent="0.25">
      <c r="A347" s="27"/>
      <c r="B347" s="43"/>
      <c r="C347" s="43"/>
      <c r="D347" s="44"/>
      <c r="E347" s="44"/>
      <c r="F347" s="44"/>
      <c r="G347" s="44"/>
      <c r="H347" s="44"/>
      <c r="I347" s="44"/>
      <c r="J347" s="44"/>
      <c r="K347" s="44"/>
      <c r="L347" s="44"/>
      <c r="M347" s="44"/>
      <c r="N347" s="44"/>
      <c r="O347" s="44"/>
      <c r="P347" s="44"/>
      <c r="Q347" s="44"/>
      <c r="R347" s="44"/>
      <c r="S347" s="44"/>
      <c r="T347" s="45"/>
      <c r="U347" s="45"/>
      <c r="V347" s="45"/>
      <c r="W347" s="45"/>
      <c r="X347" s="45"/>
      <c r="Y347" s="45"/>
      <c r="Z347" s="45"/>
      <c r="AA347" s="45"/>
      <c r="AB347" s="45"/>
      <c r="AC347" s="45"/>
    </row>
    <row r="349" spans="1:29" x14ac:dyDescent="0.2">
      <c r="A349" s="17">
        <v>1</v>
      </c>
      <c r="B349" s="17" t="s">
        <v>680</v>
      </c>
      <c r="C349" s="46"/>
    </row>
    <row r="350" spans="1:29" ht="15" customHeight="1" x14ac:dyDescent="0.2">
      <c r="B350" s="158" t="s">
        <v>681</v>
      </c>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row>
    <row r="351" spans="1:29" x14ac:dyDescent="0.2">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row>
    <row r="352" spans="1:29" x14ac:dyDescent="0.2">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row>
    <row r="353" spans="2:25" x14ac:dyDescent="0.2">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row>
  </sheetData>
  <mergeCells count="1">
    <mergeCell ref="B350:Y353"/>
  </mergeCells>
  <hyperlinks>
    <hyperlink ref="A1:B1" location="Contents!A1" display="Contents"/>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50"/>
  <sheetViews>
    <sheetView workbookViewId="0"/>
  </sheetViews>
  <sheetFormatPr defaultColWidth="7.21875" defaultRowHeight="12.75" x14ac:dyDescent="0.2"/>
  <cols>
    <col min="1" max="1" width="1.44140625" style="49" customWidth="1"/>
    <col min="2" max="2" width="12.21875" style="49" customWidth="1"/>
    <col min="3" max="3" width="11.33203125" style="49" customWidth="1"/>
    <col min="4" max="4" width="31.33203125" style="61" customWidth="1"/>
    <col min="5" max="5" width="28.21875" style="49" customWidth="1"/>
    <col min="6" max="6" width="7.21875" style="49" customWidth="1"/>
    <col min="7" max="7" width="7.21875" style="49"/>
    <col min="8" max="8" width="8.88671875" style="49" customWidth="1"/>
    <col min="9" max="16384" width="7.21875" style="49"/>
  </cols>
  <sheetData>
    <row r="1" spans="1:7" ht="15" x14ac:dyDescent="0.2">
      <c r="A1" s="47" t="s">
        <v>0</v>
      </c>
      <c r="B1" s="47"/>
    </row>
    <row r="2" spans="1:7" s="75" customFormat="1" ht="15" x14ac:dyDescent="0.2">
      <c r="A2" s="74" t="s">
        <v>725</v>
      </c>
      <c r="B2" s="74"/>
      <c r="C2" s="74"/>
      <c r="D2" s="86"/>
      <c r="E2" s="85"/>
      <c r="F2" s="77"/>
    </row>
    <row r="3" spans="1:7" s="75" customFormat="1" ht="14.25" x14ac:dyDescent="0.2">
      <c r="A3" s="87"/>
      <c r="B3" s="88"/>
      <c r="C3" s="89" t="s">
        <v>693</v>
      </c>
      <c r="D3" s="89" t="s">
        <v>694</v>
      </c>
      <c r="E3" s="89" t="s">
        <v>723</v>
      </c>
    </row>
    <row r="4" spans="1:7" s="75" customFormat="1" x14ac:dyDescent="0.2">
      <c r="A4" s="92"/>
      <c r="B4" s="93">
        <v>2013</v>
      </c>
      <c r="C4" s="95">
        <v>14023</v>
      </c>
      <c r="D4" s="96">
        <v>566145947</v>
      </c>
      <c r="E4" s="96">
        <v>2840372118</v>
      </c>
      <c r="F4" s="77"/>
      <c r="G4" s="77"/>
    </row>
    <row r="5" spans="1:7" s="75" customFormat="1" x14ac:dyDescent="0.2">
      <c r="B5" s="150" t="s">
        <v>695</v>
      </c>
      <c r="C5" s="78">
        <v>8</v>
      </c>
      <c r="D5" s="97">
        <v>261193</v>
      </c>
      <c r="E5" s="97">
        <v>1305965</v>
      </c>
      <c r="F5" s="77"/>
      <c r="G5" s="77"/>
    </row>
    <row r="6" spans="1:7" s="75" customFormat="1" x14ac:dyDescent="0.2">
      <c r="B6" s="150" t="s">
        <v>696</v>
      </c>
      <c r="C6" s="78">
        <v>318</v>
      </c>
      <c r="D6" s="97">
        <v>11055696</v>
      </c>
      <c r="E6" s="97">
        <v>55320274</v>
      </c>
      <c r="F6" s="77"/>
      <c r="G6" s="77"/>
    </row>
    <row r="7" spans="1:7" s="75" customFormat="1" x14ac:dyDescent="0.2">
      <c r="B7" s="150" t="s">
        <v>697</v>
      </c>
      <c r="C7" s="79">
        <v>1777</v>
      </c>
      <c r="D7" s="97">
        <v>66768447</v>
      </c>
      <c r="E7" s="97">
        <v>334728035</v>
      </c>
      <c r="G7" s="77"/>
    </row>
    <row r="8" spans="1:7" s="75" customFormat="1" x14ac:dyDescent="0.2">
      <c r="B8" s="150" t="s">
        <v>698</v>
      </c>
      <c r="C8" s="78">
        <v>775</v>
      </c>
      <c r="D8" s="97">
        <v>30497780</v>
      </c>
      <c r="E8" s="97">
        <v>152926641</v>
      </c>
      <c r="G8" s="77"/>
    </row>
    <row r="9" spans="1:7" s="75" customFormat="1" x14ac:dyDescent="0.2">
      <c r="B9" s="150" t="s">
        <v>699</v>
      </c>
      <c r="C9" s="79">
        <v>1376</v>
      </c>
      <c r="D9" s="97">
        <v>53854188</v>
      </c>
      <c r="E9" s="97">
        <v>270279002</v>
      </c>
      <c r="G9" s="77"/>
    </row>
    <row r="10" spans="1:7" s="75" customFormat="1" x14ac:dyDescent="0.2">
      <c r="B10" s="150" t="s">
        <v>700</v>
      </c>
      <c r="C10" s="79">
        <v>1793</v>
      </c>
      <c r="D10" s="97">
        <v>71883921</v>
      </c>
      <c r="E10" s="97">
        <v>361108419</v>
      </c>
      <c r="G10" s="77"/>
    </row>
    <row r="11" spans="1:7" s="75" customFormat="1" x14ac:dyDescent="0.2">
      <c r="B11" s="150" t="s">
        <v>701</v>
      </c>
      <c r="C11" s="79">
        <v>1744</v>
      </c>
      <c r="D11" s="97">
        <v>71735590</v>
      </c>
      <c r="E11" s="97">
        <v>360268979</v>
      </c>
      <c r="G11" s="77"/>
    </row>
    <row r="12" spans="1:7" s="75" customFormat="1" x14ac:dyDescent="0.2">
      <c r="B12" s="150" t="s">
        <v>702</v>
      </c>
      <c r="C12" s="79">
        <v>2346</v>
      </c>
      <c r="D12" s="97">
        <v>96945776</v>
      </c>
      <c r="E12" s="97">
        <v>486454826</v>
      </c>
      <c r="G12" s="77"/>
    </row>
    <row r="13" spans="1:7" s="75" customFormat="1" x14ac:dyDescent="0.2">
      <c r="A13" s="87"/>
      <c r="B13" s="90" t="s">
        <v>703</v>
      </c>
      <c r="C13" s="91">
        <v>3886</v>
      </c>
      <c r="D13" s="98">
        <v>163143356</v>
      </c>
      <c r="E13" s="98">
        <v>817979977</v>
      </c>
      <c r="G13" s="77"/>
    </row>
    <row r="14" spans="1:7" s="75" customFormat="1" x14ac:dyDescent="0.2">
      <c r="A14" s="92"/>
      <c r="B14" s="94">
        <v>2014</v>
      </c>
      <c r="C14" s="95">
        <v>28376</v>
      </c>
      <c r="D14" s="96">
        <v>1226043104</v>
      </c>
      <c r="E14" s="96">
        <v>6160417023</v>
      </c>
      <c r="G14" s="77"/>
    </row>
    <row r="15" spans="1:7" s="75" customFormat="1" x14ac:dyDescent="0.2">
      <c r="B15" s="150" t="s">
        <v>704</v>
      </c>
      <c r="C15" s="79">
        <v>1175</v>
      </c>
      <c r="D15" s="97">
        <v>50776320</v>
      </c>
      <c r="E15" s="97">
        <v>255386289</v>
      </c>
      <c r="G15" s="77"/>
    </row>
    <row r="16" spans="1:7" s="75" customFormat="1" x14ac:dyDescent="0.2">
      <c r="B16" s="150" t="s">
        <v>705</v>
      </c>
      <c r="C16" s="79">
        <v>1627</v>
      </c>
      <c r="D16" s="97">
        <v>68783798</v>
      </c>
      <c r="E16" s="97">
        <v>345717404</v>
      </c>
      <c r="G16" s="77"/>
    </row>
    <row r="17" spans="1:7" s="75" customFormat="1" x14ac:dyDescent="0.2">
      <c r="B17" s="150" t="s">
        <v>706</v>
      </c>
      <c r="C17" s="79">
        <v>2779</v>
      </c>
      <c r="D17" s="97">
        <v>115651669</v>
      </c>
      <c r="E17" s="97">
        <v>580790713</v>
      </c>
      <c r="G17" s="77"/>
    </row>
    <row r="18" spans="1:7" s="75" customFormat="1" ht="12" customHeight="1" x14ac:dyDescent="0.2">
      <c r="B18" s="150" t="s">
        <v>695</v>
      </c>
      <c r="C18" s="79">
        <v>1870</v>
      </c>
      <c r="D18" s="97">
        <v>80604090</v>
      </c>
      <c r="E18" s="97">
        <v>405281947</v>
      </c>
      <c r="G18" s="77"/>
    </row>
    <row r="19" spans="1:7" s="75" customFormat="1" x14ac:dyDescent="0.2">
      <c r="B19" s="150" t="s">
        <v>712</v>
      </c>
      <c r="C19" s="79">
        <v>2370</v>
      </c>
      <c r="D19" s="97">
        <v>101527402</v>
      </c>
      <c r="E19" s="97">
        <v>510387117</v>
      </c>
      <c r="G19" s="77"/>
    </row>
    <row r="20" spans="1:7" s="75" customFormat="1" x14ac:dyDescent="0.2">
      <c r="B20" s="150" t="s">
        <v>713</v>
      </c>
      <c r="C20" s="79">
        <v>4535</v>
      </c>
      <c r="D20" s="97">
        <v>198673683</v>
      </c>
      <c r="E20" s="97">
        <v>998046371</v>
      </c>
      <c r="G20" s="77"/>
    </row>
    <row r="21" spans="1:7" s="75" customFormat="1" x14ac:dyDescent="0.2">
      <c r="B21" s="150" t="s">
        <v>698</v>
      </c>
      <c r="C21" s="79">
        <v>1651</v>
      </c>
      <c r="D21" s="97">
        <v>72136719</v>
      </c>
      <c r="E21" s="97">
        <v>363381147</v>
      </c>
      <c r="G21" s="77"/>
    </row>
    <row r="22" spans="1:7" s="75" customFormat="1" x14ac:dyDescent="0.2">
      <c r="B22" s="150" t="s">
        <v>714</v>
      </c>
      <c r="C22" s="79">
        <v>1959</v>
      </c>
      <c r="D22" s="97">
        <v>84071158</v>
      </c>
      <c r="E22" s="97">
        <v>422553792</v>
      </c>
      <c r="G22" s="77"/>
    </row>
    <row r="23" spans="1:7" s="75" customFormat="1" x14ac:dyDescent="0.2">
      <c r="B23" s="150" t="s">
        <v>715</v>
      </c>
      <c r="C23" s="79">
        <v>2236</v>
      </c>
      <c r="D23" s="97">
        <v>96457919</v>
      </c>
      <c r="E23" s="97">
        <v>484050406</v>
      </c>
      <c r="G23" s="77"/>
    </row>
    <row r="24" spans="1:7" s="75" customFormat="1" x14ac:dyDescent="0.2">
      <c r="B24" s="150" t="s">
        <v>716</v>
      </c>
      <c r="C24" s="79">
        <v>2211</v>
      </c>
      <c r="D24" s="97">
        <v>98480770</v>
      </c>
      <c r="E24" s="97">
        <v>493860824</v>
      </c>
      <c r="G24" s="77"/>
    </row>
    <row r="25" spans="1:7" s="75" customFormat="1" x14ac:dyDescent="0.2">
      <c r="B25" s="150" t="s">
        <v>717</v>
      </c>
      <c r="C25" s="79">
        <v>2224</v>
      </c>
      <c r="D25" s="97">
        <v>95817525</v>
      </c>
      <c r="E25" s="97">
        <v>481485605</v>
      </c>
      <c r="G25" s="77"/>
    </row>
    <row r="26" spans="1:7" s="75" customFormat="1" x14ac:dyDescent="0.2">
      <c r="B26" s="150" t="s">
        <v>707</v>
      </c>
      <c r="C26" s="79">
        <v>3739</v>
      </c>
      <c r="D26" s="97">
        <v>163062051</v>
      </c>
      <c r="E26" s="97">
        <v>819475408</v>
      </c>
      <c r="G26" s="77"/>
    </row>
    <row r="27" spans="1:7" s="75" customFormat="1" x14ac:dyDescent="0.2">
      <c r="A27" s="92"/>
      <c r="B27" s="94">
        <v>2015</v>
      </c>
      <c r="C27" s="99">
        <v>31827</v>
      </c>
      <c r="D27" s="96">
        <v>1469255628</v>
      </c>
      <c r="E27" s="96">
        <v>7399133542</v>
      </c>
      <c r="G27" s="77"/>
    </row>
    <row r="28" spans="1:7" s="75" customFormat="1" x14ac:dyDescent="0.2">
      <c r="B28" s="150" t="s">
        <v>718</v>
      </c>
      <c r="C28" s="79">
        <v>1113</v>
      </c>
      <c r="D28" s="97">
        <v>49562339</v>
      </c>
      <c r="E28" s="97">
        <v>248936206</v>
      </c>
      <c r="G28" s="77"/>
    </row>
    <row r="29" spans="1:7" s="75" customFormat="1" x14ac:dyDescent="0.2">
      <c r="B29" s="150" t="s">
        <v>719</v>
      </c>
      <c r="C29" s="79">
        <v>1327</v>
      </c>
      <c r="D29" s="97">
        <v>58122950</v>
      </c>
      <c r="E29" s="97">
        <v>292200325</v>
      </c>
      <c r="G29" s="77"/>
    </row>
    <row r="30" spans="1:7" s="75" customFormat="1" x14ac:dyDescent="0.2">
      <c r="B30" s="150" t="s">
        <v>720</v>
      </c>
      <c r="C30" s="79">
        <v>2489</v>
      </c>
      <c r="D30" s="97">
        <v>108153926</v>
      </c>
      <c r="E30" s="97">
        <v>544141961</v>
      </c>
      <c r="G30" s="77"/>
    </row>
    <row r="31" spans="1:7" s="75" customFormat="1" x14ac:dyDescent="0.2">
      <c r="B31" s="150" t="s">
        <v>721</v>
      </c>
      <c r="C31" s="79">
        <v>1990</v>
      </c>
      <c r="D31" s="97">
        <v>90495811</v>
      </c>
      <c r="E31" s="97">
        <v>455758645</v>
      </c>
      <c r="G31" s="77"/>
    </row>
    <row r="32" spans="1:7" s="75" customFormat="1" x14ac:dyDescent="0.2">
      <c r="B32" s="150" t="s">
        <v>712</v>
      </c>
      <c r="C32" s="79">
        <v>2566</v>
      </c>
      <c r="D32" s="97">
        <v>116600044</v>
      </c>
      <c r="E32" s="97">
        <v>587170516</v>
      </c>
      <c r="G32" s="77"/>
    </row>
    <row r="33" spans="1:7" s="75" customFormat="1" x14ac:dyDescent="0.2">
      <c r="B33" s="150" t="s">
        <v>713</v>
      </c>
      <c r="C33" s="79">
        <v>4799</v>
      </c>
      <c r="D33" s="97">
        <v>222659342</v>
      </c>
      <c r="E33" s="97">
        <v>1120932466</v>
      </c>
      <c r="G33" s="77"/>
    </row>
    <row r="34" spans="1:7" s="75" customFormat="1" x14ac:dyDescent="0.2">
      <c r="B34" s="150" t="s">
        <v>722</v>
      </c>
      <c r="C34" s="79">
        <v>1988</v>
      </c>
      <c r="D34" s="97">
        <v>91064790</v>
      </c>
      <c r="E34" s="97">
        <v>458728232</v>
      </c>
      <c r="G34" s="77"/>
    </row>
    <row r="35" spans="1:7" s="75" customFormat="1" x14ac:dyDescent="0.2">
      <c r="B35" s="150" t="s">
        <v>714</v>
      </c>
      <c r="C35" s="79">
        <v>2155</v>
      </c>
      <c r="D35" s="97">
        <v>100194896</v>
      </c>
      <c r="E35" s="97">
        <v>504244624</v>
      </c>
      <c r="G35" s="77"/>
    </row>
    <row r="36" spans="1:7" s="75" customFormat="1" x14ac:dyDescent="0.2">
      <c r="B36" s="150" t="s">
        <v>715</v>
      </c>
      <c r="C36" s="79">
        <v>2756</v>
      </c>
      <c r="D36" s="97">
        <v>128074918</v>
      </c>
      <c r="E36" s="97">
        <v>645868343</v>
      </c>
      <c r="G36" s="77"/>
    </row>
    <row r="37" spans="1:7" s="75" customFormat="1" x14ac:dyDescent="0.2">
      <c r="B37" s="150" t="s">
        <v>701</v>
      </c>
      <c r="C37" s="79">
        <v>2947</v>
      </c>
      <c r="D37" s="97">
        <v>137126040</v>
      </c>
      <c r="E37" s="97">
        <v>691832536</v>
      </c>
      <c r="G37" s="77"/>
    </row>
    <row r="38" spans="1:7" s="75" customFormat="1" x14ac:dyDescent="0.2">
      <c r="B38" s="150" t="s">
        <v>702</v>
      </c>
      <c r="C38" s="79">
        <v>2893</v>
      </c>
      <c r="D38" s="97">
        <v>138622727</v>
      </c>
      <c r="E38" s="97">
        <v>696633281</v>
      </c>
      <c r="G38" s="77"/>
    </row>
    <row r="39" spans="1:7" s="75" customFormat="1" x14ac:dyDescent="0.2">
      <c r="A39" s="87"/>
      <c r="B39" s="90" t="s">
        <v>707</v>
      </c>
      <c r="C39" s="91">
        <v>4804</v>
      </c>
      <c r="D39" s="98">
        <v>228577845</v>
      </c>
      <c r="E39" s="98">
        <v>1152686407</v>
      </c>
      <c r="G39" s="77"/>
    </row>
    <row r="40" spans="1:7" s="75" customFormat="1" x14ac:dyDescent="0.2">
      <c r="A40" s="92"/>
      <c r="B40" s="94">
        <v>2016</v>
      </c>
      <c r="C40" s="99">
        <v>6788</v>
      </c>
      <c r="D40" s="96">
        <v>329148285</v>
      </c>
      <c r="E40" s="96">
        <v>1652412641</v>
      </c>
      <c r="G40" s="77"/>
    </row>
    <row r="41" spans="1:7" s="75" customFormat="1" x14ac:dyDescent="0.2">
      <c r="B41" s="150" t="s">
        <v>718</v>
      </c>
      <c r="C41" s="79">
        <v>1586</v>
      </c>
      <c r="D41" s="97">
        <v>77429665</v>
      </c>
      <c r="E41" s="97">
        <v>390222669</v>
      </c>
      <c r="G41" s="77"/>
    </row>
    <row r="42" spans="1:7" s="75" customFormat="1" x14ac:dyDescent="0.2">
      <c r="B42" s="150" t="s">
        <v>719</v>
      </c>
      <c r="C42" s="79">
        <v>1909</v>
      </c>
      <c r="D42" s="97">
        <v>90843418</v>
      </c>
      <c r="E42" s="97">
        <v>458085983</v>
      </c>
      <c r="G42" s="77"/>
    </row>
    <row r="43" spans="1:7" s="75" customFormat="1" x14ac:dyDescent="0.2">
      <c r="B43" s="150" t="s">
        <v>720</v>
      </c>
      <c r="C43" s="79">
        <v>3293</v>
      </c>
      <c r="D43" s="97">
        <v>160875202</v>
      </c>
      <c r="E43" s="97">
        <v>804103989</v>
      </c>
      <c r="G43" s="77"/>
    </row>
    <row r="44" spans="1:7" s="75" customFormat="1" ht="13.5" customHeight="1" x14ac:dyDescent="0.2">
      <c r="A44" s="92"/>
      <c r="B44" s="94" t="s">
        <v>724</v>
      </c>
      <c r="C44" s="100">
        <v>81014</v>
      </c>
      <c r="D44" s="101">
        <v>3590592964</v>
      </c>
      <c r="E44" s="101">
        <v>18052335324</v>
      </c>
      <c r="G44" s="77"/>
    </row>
    <row r="45" spans="1:7" s="75" customFormat="1" x14ac:dyDescent="0.2">
      <c r="B45" s="76"/>
      <c r="C45" s="80"/>
      <c r="D45" s="81"/>
      <c r="E45" s="82"/>
      <c r="G45" s="77"/>
    </row>
    <row r="46" spans="1:7" s="75" customFormat="1" ht="51" customHeight="1" x14ac:dyDescent="0.2">
      <c r="B46" s="159" t="s">
        <v>709</v>
      </c>
      <c r="C46" s="159"/>
      <c r="D46" s="159"/>
      <c r="E46" s="159"/>
      <c r="G46" s="77"/>
    </row>
    <row r="47" spans="1:7" s="75" customFormat="1" ht="25.5" customHeight="1" x14ac:dyDescent="0.2">
      <c r="B47" s="159" t="s">
        <v>710</v>
      </c>
      <c r="C47" s="159"/>
      <c r="D47" s="159"/>
      <c r="E47" s="159"/>
      <c r="G47" s="77"/>
    </row>
    <row r="48" spans="1:7" s="75" customFormat="1" ht="51" customHeight="1" x14ac:dyDescent="0.2">
      <c r="B48" s="159" t="s">
        <v>711</v>
      </c>
      <c r="C48" s="159"/>
      <c r="D48" s="159"/>
      <c r="E48" s="159"/>
      <c r="G48" s="77"/>
    </row>
    <row r="49" spans="2:7" s="75" customFormat="1" x14ac:dyDescent="0.2">
      <c r="D49" s="83"/>
      <c r="G49" s="77"/>
    </row>
    <row r="50" spans="2:7" s="75" customFormat="1" x14ac:dyDescent="0.2">
      <c r="B50" s="84"/>
      <c r="C50" s="84"/>
      <c r="D50" s="83"/>
      <c r="G50" s="77"/>
    </row>
  </sheetData>
  <mergeCells count="3">
    <mergeCell ref="B46:E46"/>
    <mergeCell ref="B47:E47"/>
    <mergeCell ref="B48:E48"/>
  </mergeCells>
  <conditionalFormatting sqref="G4:G50">
    <cfRule type="cellIs" dxfId="20" priority="2" stopIfTrue="1" operator="greaterThan">
      <formula>0</formula>
    </cfRule>
  </conditionalFormatting>
  <conditionalFormatting sqref="F2">
    <cfRule type="cellIs" dxfId="19"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353"/>
  <sheetViews>
    <sheetView workbookViewId="0"/>
  </sheetViews>
  <sheetFormatPr defaultColWidth="7.21875" defaultRowHeight="12.75" x14ac:dyDescent="0.2"/>
  <cols>
    <col min="1" max="1" width="1.44140625" style="49" customWidth="1"/>
    <col min="2" max="2" width="13.5546875" style="49" bestFit="1" customWidth="1"/>
    <col min="3" max="3" width="19" style="49" customWidth="1"/>
    <col min="4" max="4" width="23.5546875" style="61" customWidth="1"/>
    <col min="5" max="5" width="7.109375" style="49" bestFit="1" customWidth="1"/>
    <col min="6" max="6" width="7.21875" style="49" customWidth="1"/>
    <col min="7" max="16384" width="7.21875" style="49"/>
  </cols>
  <sheetData>
    <row r="1" spans="1:7" ht="15" x14ac:dyDescent="0.2">
      <c r="A1" s="47" t="s">
        <v>0</v>
      </c>
      <c r="B1" s="47"/>
    </row>
    <row r="2" spans="1:7" ht="15.75" x14ac:dyDescent="0.25">
      <c r="A2" s="71" t="s">
        <v>688</v>
      </c>
      <c r="B2" s="72"/>
      <c r="C2" s="72"/>
      <c r="D2" s="72"/>
    </row>
    <row r="3" spans="1:7" ht="15.75" x14ac:dyDescent="0.25">
      <c r="A3" s="71" t="s">
        <v>788</v>
      </c>
      <c r="B3" s="72"/>
      <c r="C3" s="72"/>
      <c r="D3" s="72"/>
    </row>
    <row r="4" spans="1:7" ht="13.5" thickBot="1" x14ac:dyDescent="0.25">
      <c r="A4" s="51"/>
      <c r="B4" s="52" t="s">
        <v>690</v>
      </c>
      <c r="C4" s="52" t="s">
        <v>607</v>
      </c>
      <c r="D4" s="53" t="s">
        <v>682</v>
      </c>
    </row>
    <row r="5" spans="1:7" x14ac:dyDescent="0.2">
      <c r="A5" s="48"/>
      <c r="B5" s="50"/>
      <c r="C5" s="50"/>
      <c r="D5" s="48"/>
      <c r="E5" s="54"/>
    </row>
    <row r="6" spans="1:7" x14ac:dyDescent="0.2">
      <c r="A6" s="55" t="s">
        <v>597</v>
      </c>
      <c r="B6" s="56"/>
      <c r="C6" s="56"/>
      <c r="D6" s="57">
        <v>5535</v>
      </c>
      <c r="E6" s="58"/>
      <c r="F6" s="59"/>
      <c r="G6" s="59"/>
    </row>
    <row r="7" spans="1:7" x14ac:dyDescent="0.2">
      <c r="D7" s="60"/>
      <c r="E7" s="58"/>
      <c r="F7" s="59"/>
      <c r="G7" s="59"/>
    </row>
    <row r="8" spans="1:7" x14ac:dyDescent="0.2">
      <c r="A8" s="55" t="s">
        <v>675</v>
      </c>
      <c r="B8" s="56"/>
      <c r="C8" s="56"/>
      <c r="D8" s="57">
        <v>1435</v>
      </c>
      <c r="F8" s="59"/>
      <c r="G8" s="59"/>
    </row>
    <row r="9" spans="1:7" x14ac:dyDescent="0.2">
      <c r="G9" s="59"/>
    </row>
    <row r="10" spans="1:7" x14ac:dyDescent="0.2">
      <c r="B10" s="49" t="s">
        <v>535</v>
      </c>
      <c r="C10" s="49" t="s">
        <v>651</v>
      </c>
      <c r="D10" s="62">
        <v>11</v>
      </c>
      <c r="G10" s="59"/>
    </row>
    <row r="11" spans="1:7" x14ac:dyDescent="0.2">
      <c r="B11" s="63" t="s">
        <v>259</v>
      </c>
      <c r="C11" s="63" t="s">
        <v>633</v>
      </c>
      <c r="D11" s="62">
        <v>47</v>
      </c>
      <c r="G11" s="59"/>
    </row>
    <row r="12" spans="1:7" x14ac:dyDescent="0.2">
      <c r="B12" s="63" t="s">
        <v>18</v>
      </c>
      <c r="C12" s="63" t="s">
        <v>614</v>
      </c>
      <c r="D12" s="62">
        <v>12</v>
      </c>
      <c r="G12" s="59"/>
    </row>
    <row r="13" spans="1:7" x14ac:dyDescent="0.2">
      <c r="B13" s="63" t="s">
        <v>19</v>
      </c>
      <c r="C13" s="63" t="s">
        <v>615</v>
      </c>
      <c r="D13" s="62">
        <v>0</v>
      </c>
      <c r="G13" s="59"/>
    </row>
    <row r="14" spans="1:7" x14ac:dyDescent="0.2">
      <c r="B14" s="49" t="s">
        <v>536</v>
      </c>
      <c r="C14" s="49" t="s">
        <v>652</v>
      </c>
      <c r="D14" s="62">
        <v>0</v>
      </c>
      <c r="G14" s="59"/>
    </row>
    <row r="15" spans="1:7" x14ac:dyDescent="0.2">
      <c r="B15" s="49" t="s">
        <v>413</v>
      </c>
      <c r="C15" s="49" t="s">
        <v>639</v>
      </c>
      <c r="D15" s="62">
        <v>33</v>
      </c>
      <c r="G15" s="59"/>
    </row>
    <row r="16" spans="1:7" x14ac:dyDescent="0.2">
      <c r="B16" s="49" t="s">
        <v>414</v>
      </c>
      <c r="C16" s="49" t="s">
        <v>640</v>
      </c>
      <c r="D16" s="62">
        <v>1</v>
      </c>
      <c r="G16" s="59"/>
    </row>
    <row r="17" spans="2:7" x14ac:dyDescent="0.2">
      <c r="B17" s="49" t="s">
        <v>537</v>
      </c>
      <c r="C17" s="49" t="s">
        <v>653</v>
      </c>
      <c r="D17" s="62">
        <v>31</v>
      </c>
      <c r="G17" s="59"/>
    </row>
    <row r="18" spans="2:7" x14ac:dyDescent="0.2">
      <c r="B18" s="63" t="s">
        <v>260</v>
      </c>
      <c r="C18" s="63" t="s">
        <v>634</v>
      </c>
      <c r="D18" s="62">
        <v>73</v>
      </c>
      <c r="G18" s="59"/>
    </row>
    <row r="19" spans="2:7" x14ac:dyDescent="0.2">
      <c r="B19" s="63" t="s">
        <v>20</v>
      </c>
      <c r="C19" s="63" t="s">
        <v>616</v>
      </c>
      <c r="D19" s="62">
        <v>15</v>
      </c>
      <c r="G19" s="59"/>
    </row>
    <row r="20" spans="2:7" x14ac:dyDescent="0.2">
      <c r="B20" s="63" t="s">
        <v>21</v>
      </c>
      <c r="C20" s="63" t="s">
        <v>617</v>
      </c>
      <c r="D20" s="62">
        <v>29</v>
      </c>
      <c r="G20" s="59"/>
    </row>
    <row r="21" spans="2:7" x14ac:dyDescent="0.2">
      <c r="B21" s="63" t="s">
        <v>538</v>
      </c>
      <c r="C21" s="63" t="s">
        <v>654</v>
      </c>
      <c r="D21" s="62">
        <v>23</v>
      </c>
      <c r="G21" s="59"/>
    </row>
    <row r="22" spans="2:7" ht="13.15" x14ac:dyDescent="0.25">
      <c r="B22" s="63" t="s">
        <v>1</v>
      </c>
      <c r="C22" s="63" t="s">
        <v>676</v>
      </c>
      <c r="D22" s="62">
        <v>123</v>
      </c>
      <c r="G22" s="59"/>
    </row>
    <row r="23" spans="2:7" ht="13.15" x14ac:dyDescent="0.25">
      <c r="B23" s="49" t="s">
        <v>2</v>
      </c>
      <c r="C23" s="49" t="s">
        <v>608</v>
      </c>
      <c r="D23" s="62">
        <v>7</v>
      </c>
      <c r="G23" s="59"/>
    </row>
    <row r="24" spans="2:7" ht="13.15" x14ac:dyDescent="0.25">
      <c r="B24" s="63" t="s">
        <v>127</v>
      </c>
      <c r="C24" s="63" t="s">
        <v>625</v>
      </c>
      <c r="D24" s="62">
        <v>7</v>
      </c>
      <c r="G24" s="59"/>
    </row>
    <row r="25" spans="2:7" ht="13.15" x14ac:dyDescent="0.25">
      <c r="B25" s="63" t="s">
        <v>90</v>
      </c>
      <c r="C25" s="63" t="s">
        <v>620</v>
      </c>
      <c r="D25" s="62">
        <v>12</v>
      </c>
      <c r="G25" s="59"/>
    </row>
    <row r="26" spans="2:7" ht="13.15" x14ac:dyDescent="0.25">
      <c r="B26" s="63" t="s">
        <v>22</v>
      </c>
      <c r="C26" s="63" t="s">
        <v>618</v>
      </c>
      <c r="D26" s="62">
        <v>22</v>
      </c>
      <c r="G26" s="59"/>
    </row>
    <row r="27" spans="2:7" x14ac:dyDescent="0.2">
      <c r="B27" s="49" t="s">
        <v>3</v>
      </c>
      <c r="C27" s="49" t="s">
        <v>609</v>
      </c>
      <c r="D27" s="62">
        <v>8</v>
      </c>
      <c r="G27" s="59"/>
    </row>
    <row r="28" spans="2:7" x14ac:dyDescent="0.2">
      <c r="B28" s="63" t="s">
        <v>203</v>
      </c>
      <c r="C28" s="63" t="s">
        <v>629</v>
      </c>
      <c r="D28" s="62">
        <v>3</v>
      </c>
      <c r="G28" s="59"/>
    </row>
    <row r="29" spans="2:7" x14ac:dyDescent="0.2">
      <c r="B29" s="49" t="s">
        <v>415</v>
      </c>
      <c r="C29" s="49" t="s">
        <v>641</v>
      </c>
      <c r="D29" s="62">
        <v>7</v>
      </c>
      <c r="G29" s="59"/>
    </row>
    <row r="30" spans="2:7" x14ac:dyDescent="0.2">
      <c r="B30" s="63" t="s">
        <v>539</v>
      </c>
      <c r="C30" s="63" t="s">
        <v>655</v>
      </c>
      <c r="D30" s="62">
        <v>0</v>
      </c>
      <c r="G30" s="59"/>
    </row>
    <row r="31" spans="2:7" x14ac:dyDescent="0.2">
      <c r="B31" s="63" t="s">
        <v>91</v>
      </c>
      <c r="C31" s="63" t="s">
        <v>621</v>
      </c>
      <c r="D31" s="62">
        <v>35</v>
      </c>
      <c r="G31" s="59"/>
    </row>
    <row r="32" spans="2:7" x14ac:dyDescent="0.2">
      <c r="B32" s="63" t="s">
        <v>128</v>
      </c>
      <c r="C32" s="63" t="s">
        <v>626</v>
      </c>
      <c r="D32" s="62">
        <v>9</v>
      </c>
      <c r="G32" s="59"/>
    </row>
    <row r="33" spans="2:7" x14ac:dyDescent="0.2">
      <c r="B33" s="63" t="s">
        <v>261</v>
      </c>
      <c r="C33" s="63" t="s">
        <v>635</v>
      </c>
      <c r="D33" s="62">
        <v>0</v>
      </c>
      <c r="G33" s="59"/>
    </row>
    <row r="34" spans="2:7" x14ac:dyDescent="0.2">
      <c r="B34" s="49" t="s">
        <v>416</v>
      </c>
      <c r="C34" s="49" t="s">
        <v>642</v>
      </c>
      <c r="D34" s="62">
        <v>39</v>
      </c>
      <c r="G34" s="59"/>
    </row>
    <row r="35" spans="2:7" x14ac:dyDescent="0.2">
      <c r="B35" s="49" t="s">
        <v>4</v>
      </c>
      <c r="C35" s="49" t="s">
        <v>610</v>
      </c>
      <c r="D35" s="62">
        <v>17</v>
      </c>
      <c r="G35" s="59"/>
    </row>
    <row r="36" spans="2:7" x14ac:dyDescent="0.2">
      <c r="B36" s="49" t="s">
        <v>417</v>
      </c>
      <c r="C36" s="49" t="s">
        <v>643</v>
      </c>
      <c r="D36" s="62">
        <v>69</v>
      </c>
      <c r="G36" s="59"/>
    </row>
    <row r="37" spans="2:7" x14ac:dyDescent="0.2">
      <c r="B37" s="63" t="s">
        <v>92</v>
      </c>
      <c r="C37" s="63" t="s">
        <v>622</v>
      </c>
      <c r="D37" s="62">
        <v>13</v>
      </c>
      <c r="G37" s="59"/>
    </row>
    <row r="38" spans="2:7" x14ac:dyDescent="0.2">
      <c r="B38" s="63" t="s">
        <v>93</v>
      </c>
      <c r="C38" s="63" t="s">
        <v>623</v>
      </c>
      <c r="D38" s="62">
        <v>10</v>
      </c>
      <c r="G38" s="59"/>
    </row>
    <row r="39" spans="2:7" x14ac:dyDescent="0.2">
      <c r="B39" s="49" t="s">
        <v>540</v>
      </c>
      <c r="C39" s="49" t="s">
        <v>656</v>
      </c>
      <c r="D39" s="62">
        <v>14</v>
      </c>
      <c r="G39" s="59"/>
    </row>
    <row r="40" spans="2:7" x14ac:dyDescent="0.2">
      <c r="B40" s="63" t="s">
        <v>5</v>
      </c>
      <c r="C40" s="63" t="s">
        <v>611</v>
      </c>
      <c r="D40" s="62">
        <v>40</v>
      </c>
      <c r="G40" s="59"/>
    </row>
    <row r="41" spans="2:7" x14ac:dyDescent="0.2">
      <c r="B41" s="63" t="s">
        <v>129</v>
      </c>
      <c r="C41" s="63" t="s">
        <v>627</v>
      </c>
      <c r="D41" s="62">
        <v>13</v>
      </c>
      <c r="G41" s="59"/>
    </row>
    <row r="42" spans="2:7" x14ac:dyDescent="0.2">
      <c r="B42" s="63" t="s">
        <v>262</v>
      </c>
      <c r="C42" s="63" t="s">
        <v>636</v>
      </c>
      <c r="D42" s="62">
        <v>50</v>
      </c>
      <c r="G42" s="59"/>
    </row>
    <row r="43" spans="2:7" x14ac:dyDescent="0.2">
      <c r="B43" s="49" t="s">
        <v>541</v>
      </c>
      <c r="C43" s="49" t="s">
        <v>657</v>
      </c>
      <c r="D43" s="62">
        <v>25</v>
      </c>
      <c r="G43" s="59"/>
    </row>
    <row r="44" spans="2:7" x14ac:dyDescent="0.2">
      <c r="B44" s="49" t="s">
        <v>542</v>
      </c>
      <c r="C44" s="49" t="s">
        <v>658</v>
      </c>
      <c r="D44" s="62">
        <v>0</v>
      </c>
      <c r="G44" s="59"/>
    </row>
    <row r="45" spans="2:7" x14ac:dyDescent="0.2">
      <c r="B45" s="49" t="s">
        <v>418</v>
      </c>
      <c r="C45" s="49" t="s">
        <v>644</v>
      </c>
      <c r="D45" s="62">
        <v>15</v>
      </c>
      <c r="G45" s="59"/>
    </row>
    <row r="46" spans="2:7" x14ac:dyDescent="0.2">
      <c r="B46" s="49" t="s">
        <v>419</v>
      </c>
      <c r="C46" s="49" t="s">
        <v>645</v>
      </c>
      <c r="D46" s="62">
        <v>29</v>
      </c>
      <c r="G46" s="59"/>
    </row>
    <row r="47" spans="2:7" x14ac:dyDescent="0.2">
      <c r="B47" s="49" t="s">
        <v>6</v>
      </c>
      <c r="C47" s="49" t="s">
        <v>612</v>
      </c>
      <c r="D47" s="62">
        <v>15</v>
      </c>
      <c r="G47" s="59"/>
    </row>
    <row r="48" spans="2:7" x14ac:dyDescent="0.2">
      <c r="B48" s="63" t="s">
        <v>130</v>
      </c>
      <c r="C48" s="63" t="s">
        <v>628</v>
      </c>
      <c r="D48" s="62">
        <v>1</v>
      </c>
      <c r="G48" s="59"/>
    </row>
    <row r="49" spans="2:7" x14ac:dyDescent="0.2">
      <c r="B49" s="63" t="s">
        <v>204</v>
      </c>
      <c r="C49" s="63" t="s">
        <v>630</v>
      </c>
      <c r="D49" s="62">
        <v>23</v>
      </c>
      <c r="G49" s="59"/>
    </row>
    <row r="50" spans="2:7" x14ac:dyDescent="0.2">
      <c r="B50" s="49" t="s">
        <v>420</v>
      </c>
      <c r="C50" s="49" t="s">
        <v>646</v>
      </c>
      <c r="D50" s="62">
        <v>16</v>
      </c>
      <c r="G50" s="59"/>
    </row>
    <row r="51" spans="2:7" x14ac:dyDescent="0.2">
      <c r="B51" s="49" t="s">
        <v>543</v>
      </c>
      <c r="C51" s="49" t="s">
        <v>659</v>
      </c>
      <c r="D51" s="62">
        <v>56</v>
      </c>
      <c r="G51" s="59"/>
    </row>
    <row r="52" spans="2:7" x14ac:dyDescent="0.2">
      <c r="B52" s="49" t="s">
        <v>421</v>
      </c>
      <c r="C52" s="49" t="s">
        <v>647</v>
      </c>
      <c r="D52" s="62">
        <v>17</v>
      </c>
      <c r="G52" s="59"/>
    </row>
    <row r="53" spans="2:7" x14ac:dyDescent="0.2">
      <c r="B53" s="63" t="s">
        <v>263</v>
      </c>
      <c r="C53" s="63" t="s">
        <v>637</v>
      </c>
      <c r="D53" s="62">
        <v>14</v>
      </c>
      <c r="G53" s="59"/>
    </row>
    <row r="54" spans="2:7" x14ac:dyDescent="0.2">
      <c r="B54" s="49" t="s">
        <v>7</v>
      </c>
      <c r="C54" s="49" t="s">
        <v>613</v>
      </c>
      <c r="D54" s="62">
        <v>61</v>
      </c>
      <c r="G54" s="59"/>
    </row>
    <row r="55" spans="2:7" x14ac:dyDescent="0.2">
      <c r="B55" s="63" t="s">
        <v>205</v>
      </c>
      <c r="C55" s="63" t="s">
        <v>631</v>
      </c>
      <c r="D55" s="62">
        <v>34</v>
      </c>
      <c r="G55" s="59"/>
    </row>
    <row r="56" spans="2:7" x14ac:dyDescent="0.2">
      <c r="B56" s="49" t="s">
        <v>544</v>
      </c>
      <c r="C56" s="49" t="s">
        <v>660</v>
      </c>
      <c r="D56" s="62">
        <v>70</v>
      </c>
      <c r="G56" s="59"/>
    </row>
    <row r="57" spans="2:7" x14ac:dyDescent="0.2">
      <c r="B57" s="63" t="s">
        <v>206</v>
      </c>
      <c r="C57" s="63" t="s">
        <v>632</v>
      </c>
      <c r="D57" s="62">
        <v>42</v>
      </c>
      <c r="G57" s="59"/>
    </row>
    <row r="58" spans="2:7" x14ac:dyDescent="0.2">
      <c r="B58" s="63" t="s">
        <v>264</v>
      </c>
      <c r="C58" s="63" t="s">
        <v>638</v>
      </c>
      <c r="D58" s="62">
        <v>64</v>
      </c>
      <c r="G58" s="59"/>
    </row>
    <row r="59" spans="2:7" x14ac:dyDescent="0.2">
      <c r="B59" s="49" t="s">
        <v>545</v>
      </c>
      <c r="C59" s="49" t="s">
        <v>661</v>
      </c>
      <c r="D59" s="62">
        <v>6</v>
      </c>
      <c r="G59" s="59"/>
    </row>
    <row r="60" spans="2:7" x14ac:dyDescent="0.2">
      <c r="B60" s="63" t="s">
        <v>23</v>
      </c>
      <c r="C60" s="63" t="s">
        <v>619</v>
      </c>
      <c r="D60" s="62">
        <v>48</v>
      </c>
      <c r="G60" s="59"/>
    </row>
    <row r="61" spans="2:7" x14ac:dyDescent="0.2">
      <c r="B61" s="49" t="s">
        <v>422</v>
      </c>
      <c r="C61" s="49" t="s">
        <v>648</v>
      </c>
      <c r="D61" s="62">
        <v>9</v>
      </c>
      <c r="G61" s="59"/>
    </row>
    <row r="62" spans="2:7" x14ac:dyDescent="0.2">
      <c r="B62" s="63" t="s">
        <v>546</v>
      </c>
      <c r="C62" s="63" t="s">
        <v>662</v>
      </c>
      <c r="D62" s="62">
        <v>77</v>
      </c>
      <c r="G62" s="59"/>
    </row>
    <row r="63" spans="2:7" x14ac:dyDescent="0.2">
      <c r="B63" s="49" t="s">
        <v>423</v>
      </c>
      <c r="C63" s="49" t="s">
        <v>649</v>
      </c>
      <c r="D63" s="62">
        <v>3</v>
      </c>
      <c r="G63" s="59"/>
    </row>
    <row r="64" spans="2:7" x14ac:dyDescent="0.2">
      <c r="B64" s="49" t="s">
        <v>424</v>
      </c>
      <c r="C64" s="49" t="s">
        <v>650</v>
      </c>
      <c r="D64" s="62">
        <v>28</v>
      </c>
      <c r="G64" s="59"/>
    </row>
    <row r="65" spans="1:7" x14ac:dyDescent="0.2">
      <c r="B65" s="63" t="s">
        <v>94</v>
      </c>
      <c r="C65" s="63" t="s">
        <v>624</v>
      </c>
      <c r="D65" s="62">
        <v>9</v>
      </c>
      <c r="G65" s="59"/>
    </row>
    <row r="66" spans="1:7" x14ac:dyDescent="0.2">
      <c r="D66" s="62"/>
      <c r="G66" s="59"/>
    </row>
    <row r="67" spans="1:7" x14ac:dyDescent="0.2">
      <c r="A67" s="55" t="s">
        <v>677</v>
      </c>
      <c r="B67" s="56"/>
      <c r="C67" s="56"/>
      <c r="D67" s="64">
        <v>732</v>
      </c>
      <c r="G67" s="59"/>
    </row>
    <row r="68" spans="1:7" x14ac:dyDescent="0.2">
      <c r="D68" s="62"/>
      <c r="G68" s="59"/>
    </row>
    <row r="69" spans="1:7" x14ac:dyDescent="0.2">
      <c r="B69" s="63" t="s">
        <v>375</v>
      </c>
      <c r="C69" s="63" t="s">
        <v>376</v>
      </c>
      <c r="D69" s="62">
        <v>61</v>
      </c>
      <c r="G69" s="59"/>
    </row>
    <row r="70" spans="1:7" x14ac:dyDescent="0.2">
      <c r="B70" s="63" t="s">
        <v>377</v>
      </c>
      <c r="C70" s="63" t="s">
        <v>378</v>
      </c>
      <c r="D70" s="62">
        <v>48</v>
      </c>
      <c r="G70" s="59"/>
    </row>
    <row r="71" spans="1:7" x14ac:dyDescent="0.2">
      <c r="B71" s="63" t="s">
        <v>379</v>
      </c>
      <c r="C71" s="63" t="s">
        <v>380</v>
      </c>
      <c r="D71" s="62">
        <v>97</v>
      </c>
      <c r="G71" s="59"/>
    </row>
    <row r="72" spans="1:7" x14ac:dyDescent="0.2">
      <c r="B72" s="63" t="s">
        <v>381</v>
      </c>
      <c r="C72" s="63" t="s">
        <v>382</v>
      </c>
      <c r="D72" s="62">
        <v>2</v>
      </c>
      <c r="G72" s="59"/>
    </row>
    <row r="73" spans="1:7" x14ac:dyDescent="0.2">
      <c r="B73" s="63" t="s">
        <v>383</v>
      </c>
      <c r="C73" s="63" t="s">
        <v>384</v>
      </c>
      <c r="D73" s="62">
        <v>62</v>
      </c>
      <c r="G73" s="59"/>
    </row>
    <row r="74" spans="1:7" x14ac:dyDescent="0.2">
      <c r="B74" s="63" t="s">
        <v>347</v>
      </c>
      <c r="C74" s="63" t="s">
        <v>348</v>
      </c>
      <c r="D74" s="62">
        <v>0</v>
      </c>
      <c r="G74" s="59"/>
    </row>
    <row r="75" spans="1:7" x14ac:dyDescent="0.2">
      <c r="B75" s="63" t="s">
        <v>349</v>
      </c>
      <c r="C75" s="63" t="s">
        <v>350</v>
      </c>
      <c r="D75" s="62">
        <v>0</v>
      </c>
      <c r="G75" s="59"/>
    </row>
    <row r="76" spans="1:7" x14ac:dyDescent="0.2">
      <c r="B76" s="63" t="s">
        <v>385</v>
      </c>
      <c r="C76" s="63" t="s">
        <v>386</v>
      </c>
      <c r="D76" s="62">
        <v>43</v>
      </c>
      <c r="G76" s="59"/>
    </row>
    <row r="77" spans="1:7" x14ac:dyDescent="0.2">
      <c r="B77" s="63" t="s">
        <v>387</v>
      </c>
      <c r="C77" s="63" t="s">
        <v>388</v>
      </c>
      <c r="D77" s="62">
        <v>15</v>
      </c>
      <c r="G77" s="59"/>
    </row>
    <row r="78" spans="1:7" x14ac:dyDescent="0.2">
      <c r="B78" s="63" t="s">
        <v>389</v>
      </c>
      <c r="C78" s="63" t="s">
        <v>390</v>
      </c>
      <c r="D78" s="62">
        <v>6</v>
      </c>
      <c r="G78" s="59"/>
    </row>
    <row r="79" spans="1:7" x14ac:dyDescent="0.2">
      <c r="B79" s="63" t="s">
        <v>391</v>
      </c>
      <c r="C79" s="63" t="s">
        <v>392</v>
      </c>
      <c r="D79" s="62">
        <v>35</v>
      </c>
      <c r="G79" s="59"/>
    </row>
    <row r="80" spans="1:7" x14ac:dyDescent="0.2">
      <c r="B80" s="63" t="s">
        <v>351</v>
      </c>
      <c r="C80" s="63" t="s">
        <v>352</v>
      </c>
      <c r="D80" s="62">
        <v>9</v>
      </c>
      <c r="G80" s="59"/>
    </row>
    <row r="81" spans="2:7" x14ac:dyDescent="0.2">
      <c r="B81" s="63" t="s">
        <v>353</v>
      </c>
      <c r="C81" s="63" t="s">
        <v>354</v>
      </c>
      <c r="D81" s="62">
        <v>5</v>
      </c>
      <c r="G81" s="59"/>
    </row>
    <row r="82" spans="2:7" x14ac:dyDescent="0.2">
      <c r="B82" s="63" t="s">
        <v>355</v>
      </c>
      <c r="C82" s="63" t="s">
        <v>356</v>
      </c>
      <c r="D82" s="62">
        <v>21</v>
      </c>
      <c r="G82" s="59"/>
    </row>
    <row r="83" spans="2:7" x14ac:dyDescent="0.2">
      <c r="B83" s="63" t="s">
        <v>393</v>
      </c>
      <c r="C83" s="63" t="s">
        <v>394</v>
      </c>
      <c r="D83" s="62">
        <v>0</v>
      </c>
      <c r="G83" s="59"/>
    </row>
    <row r="84" spans="2:7" x14ac:dyDescent="0.2">
      <c r="B84" s="63" t="s">
        <v>395</v>
      </c>
      <c r="C84" s="63" t="s">
        <v>396</v>
      </c>
      <c r="D84" s="62">
        <v>72</v>
      </c>
      <c r="G84" s="59"/>
    </row>
    <row r="85" spans="2:7" x14ac:dyDescent="0.2">
      <c r="B85" s="63" t="s">
        <v>397</v>
      </c>
      <c r="C85" s="63" t="s">
        <v>398</v>
      </c>
      <c r="D85" s="62">
        <v>38</v>
      </c>
      <c r="G85" s="59"/>
    </row>
    <row r="86" spans="2:7" x14ac:dyDescent="0.2">
      <c r="B86" s="63" t="s">
        <v>399</v>
      </c>
      <c r="C86" s="63" t="s">
        <v>400</v>
      </c>
      <c r="D86" s="62">
        <v>37</v>
      </c>
      <c r="G86" s="59"/>
    </row>
    <row r="87" spans="2:7" x14ac:dyDescent="0.2">
      <c r="B87" s="63" t="s">
        <v>357</v>
      </c>
      <c r="C87" s="63" t="s">
        <v>358</v>
      </c>
      <c r="D87" s="62">
        <v>5</v>
      </c>
      <c r="G87" s="59"/>
    </row>
    <row r="88" spans="2:7" x14ac:dyDescent="0.2">
      <c r="B88" s="63" t="s">
        <v>359</v>
      </c>
      <c r="C88" s="63" t="s">
        <v>360</v>
      </c>
      <c r="D88" s="62">
        <v>0</v>
      </c>
      <c r="G88" s="59"/>
    </row>
    <row r="89" spans="2:7" x14ac:dyDescent="0.2">
      <c r="B89" s="63" t="s">
        <v>401</v>
      </c>
      <c r="C89" s="63" t="s">
        <v>402</v>
      </c>
      <c r="D89" s="62">
        <v>8</v>
      </c>
      <c r="G89" s="59"/>
    </row>
    <row r="90" spans="2:7" x14ac:dyDescent="0.2">
      <c r="B90" s="63" t="s">
        <v>361</v>
      </c>
      <c r="C90" s="63" t="s">
        <v>362</v>
      </c>
      <c r="D90" s="62">
        <v>16</v>
      </c>
      <c r="G90" s="59"/>
    </row>
    <row r="91" spans="2:7" x14ac:dyDescent="0.2">
      <c r="B91" s="63" t="s">
        <v>363</v>
      </c>
      <c r="C91" s="63" t="s">
        <v>364</v>
      </c>
      <c r="D91" s="62">
        <v>19</v>
      </c>
      <c r="G91" s="59"/>
    </row>
    <row r="92" spans="2:7" x14ac:dyDescent="0.2">
      <c r="B92" s="63" t="s">
        <v>403</v>
      </c>
      <c r="C92" s="63" t="s">
        <v>404</v>
      </c>
      <c r="D92" s="62">
        <v>34</v>
      </c>
      <c r="G92" s="59"/>
    </row>
    <row r="93" spans="2:7" x14ac:dyDescent="0.2">
      <c r="B93" s="63" t="s">
        <v>365</v>
      </c>
      <c r="C93" s="63" t="s">
        <v>366</v>
      </c>
      <c r="D93" s="62">
        <v>20</v>
      </c>
      <c r="G93" s="59"/>
    </row>
    <row r="94" spans="2:7" x14ac:dyDescent="0.2">
      <c r="B94" s="63" t="s">
        <v>405</v>
      </c>
      <c r="C94" s="63" t="s">
        <v>406</v>
      </c>
      <c r="D94" s="62">
        <v>4</v>
      </c>
      <c r="G94" s="59"/>
    </row>
    <row r="95" spans="2:7" x14ac:dyDescent="0.2">
      <c r="B95" s="63" t="s">
        <v>407</v>
      </c>
      <c r="C95" s="63" t="s">
        <v>408</v>
      </c>
      <c r="D95" s="62">
        <v>1</v>
      </c>
      <c r="G95" s="59"/>
    </row>
    <row r="96" spans="2:7" x14ac:dyDescent="0.2">
      <c r="B96" s="63" t="s">
        <v>367</v>
      </c>
      <c r="C96" s="63" t="s">
        <v>368</v>
      </c>
      <c r="D96" s="62">
        <v>18</v>
      </c>
      <c r="G96" s="59"/>
    </row>
    <row r="97" spans="1:7" x14ac:dyDescent="0.2">
      <c r="B97" s="63" t="s">
        <v>409</v>
      </c>
      <c r="C97" s="63" t="s">
        <v>410</v>
      </c>
      <c r="D97" s="62">
        <v>17</v>
      </c>
      <c r="G97" s="59"/>
    </row>
    <row r="98" spans="1:7" x14ac:dyDescent="0.2">
      <c r="B98" s="63" t="s">
        <v>369</v>
      </c>
      <c r="C98" s="63" t="s">
        <v>370</v>
      </c>
      <c r="D98" s="62">
        <v>19</v>
      </c>
      <c r="G98" s="59"/>
    </row>
    <row r="99" spans="1:7" x14ac:dyDescent="0.2">
      <c r="B99" s="63" t="s">
        <v>411</v>
      </c>
      <c r="C99" s="63" t="s">
        <v>412</v>
      </c>
      <c r="D99" s="62">
        <v>1</v>
      </c>
      <c r="G99" s="59"/>
    </row>
    <row r="100" spans="1:7" x14ac:dyDescent="0.2">
      <c r="B100" s="63" t="s">
        <v>371</v>
      </c>
      <c r="C100" s="63" t="s">
        <v>372</v>
      </c>
      <c r="D100" s="62">
        <v>19</v>
      </c>
      <c r="G100" s="59"/>
    </row>
    <row r="101" spans="1:7" x14ac:dyDescent="0.2">
      <c r="B101" s="63" t="s">
        <v>373</v>
      </c>
      <c r="C101" s="63" t="s">
        <v>374</v>
      </c>
      <c r="D101" s="62">
        <v>0</v>
      </c>
      <c r="G101" s="59"/>
    </row>
    <row r="102" spans="1:7" x14ac:dyDescent="0.2">
      <c r="D102" s="62"/>
      <c r="G102" s="59"/>
    </row>
    <row r="103" spans="1:7" x14ac:dyDescent="0.2">
      <c r="A103" s="55" t="s">
        <v>678</v>
      </c>
      <c r="B103" s="56"/>
      <c r="C103" s="56"/>
      <c r="D103" s="65">
        <v>1168</v>
      </c>
      <c r="G103" s="59"/>
    </row>
    <row r="104" spans="1:7" x14ac:dyDescent="0.2">
      <c r="D104" s="62"/>
      <c r="G104" s="59"/>
    </row>
    <row r="105" spans="1:7" x14ac:dyDescent="0.2">
      <c r="B105" s="63" t="s">
        <v>36</v>
      </c>
      <c r="C105" s="63" t="s">
        <v>37</v>
      </c>
      <c r="D105" s="62">
        <v>20</v>
      </c>
      <c r="G105" s="59"/>
    </row>
    <row r="106" spans="1:7" x14ac:dyDescent="0.2">
      <c r="B106" s="63" t="s">
        <v>38</v>
      </c>
      <c r="C106" s="63" t="s">
        <v>39</v>
      </c>
      <c r="D106" s="62">
        <v>34</v>
      </c>
      <c r="G106" s="59"/>
    </row>
    <row r="107" spans="1:7" x14ac:dyDescent="0.2">
      <c r="B107" s="63" t="s">
        <v>40</v>
      </c>
      <c r="C107" s="63" t="s">
        <v>41</v>
      </c>
      <c r="D107" s="62">
        <v>28</v>
      </c>
      <c r="G107" s="59"/>
    </row>
    <row r="108" spans="1:7" x14ac:dyDescent="0.2">
      <c r="B108" s="63" t="s">
        <v>42</v>
      </c>
      <c r="C108" s="63" t="s">
        <v>43</v>
      </c>
      <c r="D108" s="62">
        <v>2</v>
      </c>
      <c r="G108" s="59"/>
    </row>
    <row r="109" spans="1:7" x14ac:dyDescent="0.2">
      <c r="B109" s="63" t="s">
        <v>44</v>
      </c>
      <c r="C109" s="63" t="s">
        <v>45</v>
      </c>
      <c r="D109" s="62">
        <v>27</v>
      </c>
      <c r="G109" s="59"/>
    </row>
    <row r="110" spans="1:7" x14ac:dyDescent="0.2">
      <c r="B110" s="63" t="s">
        <v>46</v>
      </c>
      <c r="C110" s="63" t="s">
        <v>47</v>
      </c>
      <c r="D110" s="62">
        <v>22</v>
      </c>
      <c r="G110" s="59"/>
    </row>
    <row r="111" spans="1:7" x14ac:dyDescent="0.2">
      <c r="B111" s="63" t="s">
        <v>48</v>
      </c>
      <c r="C111" s="63" t="s">
        <v>49</v>
      </c>
      <c r="D111" s="62">
        <v>13</v>
      </c>
      <c r="G111" s="59"/>
    </row>
    <row r="112" spans="1:7" x14ac:dyDescent="0.2">
      <c r="B112" s="63" t="s">
        <v>50</v>
      </c>
      <c r="C112" s="63" t="s">
        <v>51</v>
      </c>
      <c r="D112" s="62">
        <v>35</v>
      </c>
      <c r="G112" s="59"/>
    </row>
    <row r="113" spans="2:7" x14ac:dyDescent="0.2">
      <c r="B113" s="63" t="s">
        <v>52</v>
      </c>
      <c r="C113" s="63" t="s">
        <v>53</v>
      </c>
      <c r="D113" s="62">
        <v>8</v>
      </c>
      <c r="G113" s="59"/>
    </row>
    <row r="114" spans="2:7" x14ac:dyDescent="0.2">
      <c r="B114" s="63" t="s">
        <v>54</v>
      </c>
      <c r="C114" s="63" t="s">
        <v>55</v>
      </c>
      <c r="D114" s="62">
        <v>30</v>
      </c>
      <c r="G114" s="59"/>
    </row>
    <row r="115" spans="2:7" x14ac:dyDescent="0.2">
      <c r="B115" s="63" t="s">
        <v>80</v>
      </c>
      <c r="C115" s="63" t="s">
        <v>81</v>
      </c>
      <c r="D115" s="62">
        <v>14</v>
      </c>
      <c r="G115" s="59"/>
    </row>
    <row r="116" spans="2:7" x14ac:dyDescent="0.2">
      <c r="B116" s="63" t="s">
        <v>82</v>
      </c>
      <c r="C116" s="63" t="s">
        <v>83</v>
      </c>
      <c r="D116" s="62">
        <v>55</v>
      </c>
      <c r="G116" s="59"/>
    </row>
    <row r="117" spans="2:7" x14ac:dyDescent="0.2">
      <c r="B117" s="63" t="s">
        <v>86</v>
      </c>
      <c r="C117" s="63" t="s">
        <v>87</v>
      </c>
      <c r="D117" s="62">
        <v>25</v>
      </c>
      <c r="G117" s="59"/>
    </row>
    <row r="118" spans="2:7" x14ac:dyDescent="0.2">
      <c r="B118" s="63" t="s">
        <v>84</v>
      </c>
      <c r="C118" s="63" t="s">
        <v>85</v>
      </c>
      <c r="D118" s="62">
        <v>23</v>
      </c>
      <c r="G118" s="59"/>
    </row>
    <row r="119" spans="2:7" x14ac:dyDescent="0.2">
      <c r="B119" s="63" t="s">
        <v>88</v>
      </c>
      <c r="C119" s="63" t="s">
        <v>89</v>
      </c>
      <c r="D119" s="62">
        <v>8</v>
      </c>
      <c r="G119" s="59"/>
    </row>
    <row r="120" spans="2:7" x14ac:dyDescent="0.2">
      <c r="B120" s="63" t="s">
        <v>109</v>
      </c>
      <c r="C120" s="63" t="s">
        <v>110</v>
      </c>
      <c r="D120" s="62">
        <v>46</v>
      </c>
      <c r="G120" s="59"/>
    </row>
    <row r="121" spans="2:7" x14ac:dyDescent="0.2">
      <c r="B121" s="63" t="s">
        <v>111</v>
      </c>
      <c r="C121" s="63" t="s">
        <v>112</v>
      </c>
      <c r="D121" s="62">
        <v>16</v>
      </c>
      <c r="G121" s="59"/>
    </row>
    <row r="122" spans="2:7" x14ac:dyDescent="0.2">
      <c r="B122" s="63" t="s">
        <v>113</v>
      </c>
      <c r="C122" s="63" t="s">
        <v>114</v>
      </c>
      <c r="D122" s="62">
        <v>27</v>
      </c>
      <c r="G122" s="59"/>
    </row>
    <row r="123" spans="2:7" x14ac:dyDescent="0.2">
      <c r="B123" s="63" t="s">
        <v>115</v>
      </c>
      <c r="C123" s="63" t="s">
        <v>116</v>
      </c>
      <c r="D123" s="62">
        <v>20</v>
      </c>
      <c r="G123" s="59"/>
    </row>
    <row r="124" spans="2:7" x14ac:dyDescent="0.2">
      <c r="B124" s="63" t="s">
        <v>10</v>
      </c>
      <c r="C124" s="63" t="s">
        <v>11</v>
      </c>
      <c r="D124" s="62">
        <v>51</v>
      </c>
      <c r="G124" s="59"/>
    </row>
    <row r="125" spans="2:7" x14ac:dyDescent="0.2">
      <c r="B125" s="63" t="s">
        <v>12</v>
      </c>
      <c r="C125" s="63" t="s">
        <v>13</v>
      </c>
      <c r="D125" s="62">
        <v>45</v>
      </c>
      <c r="G125" s="59"/>
    </row>
    <row r="126" spans="2:7" x14ac:dyDescent="0.2">
      <c r="B126" s="63" t="s">
        <v>14</v>
      </c>
      <c r="C126" s="63" t="s">
        <v>15</v>
      </c>
      <c r="D126" s="62">
        <v>31</v>
      </c>
      <c r="G126" s="59"/>
    </row>
    <row r="127" spans="2:7" x14ac:dyDescent="0.2">
      <c r="B127" s="63" t="s">
        <v>16</v>
      </c>
      <c r="C127" s="63" t="s">
        <v>17</v>
      </c>
      <c r="D127" s="62">
        <v>55</v>
      </c>
      <c r="G127" s="59"/>
    </row>
    <row r="128" spans="2:7" x14ac:dyDescent="0.2">
      <c r="B128" s="63" t="s">
        <v>233</v>
      </c>
      <c r="C128" s="63" t="s">
        <v>234</v>
      </c>
      <c r="D128" s="62">
        <v>56</v>
      </c>
      <c r="G128" s="59"/>
    </row>
    <row r="129" spans="1:7" x14ac:dyDescent="0.2">
      <c r="B129" s="49" t="s">
        <v>235</v>
      </c>
      <c r="C129" s="49" t="s">
        <v>236</v>
      </c>
      <c r="D129" s="62">
        <v>69</v>
      </c>
      <c r="G129" s="59"/>
    </row>
    <row r="130" spans="1:7" x14ac:dyDescent="0.2">
      <c r="B130" s="49" t="s">
        <v>237</v>
      </c>
      <c r="C130" s="49" t="s">
        <v>238</v>
      </c>
      <c r="D130" s="62">
        <v>44</v>
      </c>
      <c r="G130" s="59"/>
    </row>
    <row r="131" spans="1:7" x14ac:dyDescent="0.2">
      <c r="B131" s="49" t="s">
        <v>239</v>
      </c>
      <c r="C131" s="49" t="s">
        <v>240</v>
      </c>
      <c r="D131" s="62">
        <v>27</v>
      </c>
      <c r="G131" s="59"/>
    </row>
    <row r="132" spans="1:7" x14ac:dyDescent="0.2">
      <c r="B132" s="49" t="s">
        <v>241</v>
      </c>
      <c r="C132" s="49" t="s">
        <v>242</v>
      </c>
      <c r="D132" s="62">
        <v>17</v>
      </c>
      <c r="G132" s="59"/>
    </row>
    <row r="133" spans="1:7" x14ac:dyDescent="0.2">
      <c r="B133" s="49" t="s">
        <v>243</v>
      </c>
      <c r="C133" s="49" t="s">
        <v>244</v>
      </c>
      <c r="D133" s="62">
        <v>24</v>
      </c>
      <c r="G133" s="59"/>
    </row>
    <row r="134" spans="1:7" x14ac:dyDescent="0.2">
      <c r="B134" s="49" t="s">
        <v>245</v>
      </c>
      <c r="C134" s="49" t="s">
        <v>246</v>
      </c>
      <c r="D134" s="62">
        <v>35</v>
      </c>
      <c r="G134" s="59"/>
    </row>
    <row r="135" spans="1:7" x14ac:dyDescent="0.2">
      <c r="B135" s="49" t="s">
        <v>117</v>
      </c>
      <c r="C135" s="49" t="s">
        <v>118</v>
      </c>
      <c r="D135" s="62">
        <v>21</v>
      </c>
      <c r="G135" s="59"/>
    </row>
    <row r="136" spans="1:7" x14ac:dyDescent="0.2">
      <c r="B136" s="63" t="s">
        <v>119</v>
      </c>
      <c r="C136" s="63" t="s">
        <v>120</v>
      </c>
      <c r="D136" s="62">
        <v>12</v>
      </c>
      <c r="G136" s="59"/>
    </row>
    <row r="137" spans="1:7" x14ac:dyDescent="0.2">
      <c r="B137" s="63" t="s">
        <v>121</v>
      </c>
      <c r="C137" s="63" t="s">
        <v>122</v>
      </c>
      <c r="D137" s="62">
        <v>14</v>
      </c>
      <c r="G137" s="59"/>
    </row>
    <row r="138" spans="1:7" x14ac:dyDescent="0.2">
      <c r="B138" s="63" t="s">
        <v>123</v>
      </c>
      <c r="C138" s="63" t="s">
        <v>124</v>
      </c>
      <c r="D138" s="62">
        <v>84</v>
      </c>
      <c r="G138" s="59"/>
    </row>
    <row r="139" spans="1:7" x14ac:dyDescent="0.2">
      <c r="B139" s="63" t="s">
        <v>125</v>
      </c>
      <c r="C139" s="63" t="s">
        <v>126</v>
      </c>
      <c r="D139" s="62">
        <v>41</v>
      </c>
      <c r="G139" s="59"/>
    </row>
    <row r="140" spans="1:7" x14ac:dyDescent="0.2">
      <c r="B140" s="63" t="s">
        <v>8</v>
      </c>
      <c r="C140" s="63" t="s">
        <v>9</v>
      </c>
      <c r="D140" s="62">
        <v>89</v>
      </c>
      <c r="G140" s="59"/>
    </row>
    <row r="141" spans="1:7" x14ac:dyDescent="0.2">
      <c r="D141" s="62"/>
      <c r="G141" s="59"/>
    </row>
    <row r="142" spans="1:7" x14ac:dyDescent="0.2">
      <c r="A142" s="55" t="s">
        <v>679</v>
      </c>
      <c r="B142" s="56"/>
      <c r="C142" s="56"/>
      <c r="D142" s="65">
        <v>2200</v>
      </c>
      <c r="G142" s="59"/>
    </row>
    <row r="143" spans="1:7" x14ac:dyDescent="0.2">
      <c r="D143" s="62"/>
      <c r="G143" s="59"/>
    </row>
    <row r="144" spans="1:7" x14ac:dyDescent="0.2">
      <c r="B144" s="63" t="s">
        <v>425</v>
      </c>
      <c r="C144" s="63" t="s">
        <v>426</v>
      </c>
      <c r="D144" s="62">
        <v>45</v>
      </c>
      <c r="G144" s="59"/>
    </row>
    <row r="145" spans="2:7" x14ac:dyDescent="0.2">
      <c r="B145" s="63" t="s">
        <v>427</v>
      </c>
      <c r="C145" s="63" t="s">
        <v>428</v>
      </c>
      <c r="D145" s="62">
        <v>16</v>
      </c>
      <c r="G145" s="59"/>
    </row>
    <row r="146" spans="2:7" x14ac:dyDescent="0.2">
      <c r="B146" s="63" t="s">
        <v>429</v>
      </c>
      <c r="C146" s="63" t="s">
        <v>430</v>
      </c>
      <c r="D146" s="62">
        <v>0</v>
      </c>
      <c r="G146" s="59"/>
    </row>
    <row r="147" spans="2:7" x14ac:dyDescent="0.2">
      <c r="B147" s="63" t="s">
        <v>431</v>
      </c>
      <c r="C147" s="63" t="s">
        <v>432</v>
      </c>
      <c r="D147" s="62">
        <v>14</v>
      </c>
      <c r="G147" s="59"/>
    </row>
    <row r="148" spans="2:7" x14ac:dyDescent="0.2">
      <c r="B148" s="63" t="s">
        <v>265</v>
      </c>
      <c r="C148" s="63" t="s">
        <v>266</v>
      </c>
      <c r="D148" s="62">
        <v>7</v>
      </c>
      <c r="G148" s="59"/>
    </row>
    <row r="149" spans="2:7" x14ac:dyDescent="0.2">
      <c r="B149" s="63" t="s">
        <v>267</v>
      </c>
      <c r="C149" s="63" t="s">
        <v>268</v>
      </c>
      <c r="D149" s="62">
        <v>13</v>
      </c>
      <c r="G149" s="59"/>
    </row>
    <row r="150" spans="2:7" x14ac:dyDescent="0.2">
      <c r="B150" s="63" t="s">
        <v>269</v>
      </c>
      <c r="C150" s="63" t="s">
        <v>270</v>
      </c>
      <c r="D150" s="62">
        <v>0</v>
      </c>
      <c r="G150" s="59"/>
    </row>
    <row r="151" spans="2:7" x14ac:dyDescent="0.2">
      <c r="B151" s="63" t="s">
        <v>271</v>
      </c>
      <c r="C151" s="63" t="s">
        <v>272</v>
      </c>
      <c r="D151" s="62">
        <v>30</v>
      </c>
      <c r="G151" s="59"/>
    </row>
    <row r="152" spans="2:7" x14ac:dyDescent="0.2">
      <c r="B152" s="63" t="s">
        <v>273</v>
      </c>
      <c r="C152" s="63" t="s">
        <v>274</v>
      </c>
      <c r="D152" s="62">
        <v>24</v>
      </c>
      <c r="G152" s="59"/>
    </row>
    <row r="153" spans="2:7" x14ac:dyDescent="0.2">
      <c r="B153" s="63" t="s">
        <v>24</v>
      </c>
      <c r="C153" s="63" t="s">
        <v>25</v>
      </c>
      <c r="D153" s="62">
        <v>21</v>
      </c>
      <c r="G153" s="59"/>
    </row>
    <row r="154" spans="2:7" x14ac:dyDescent="0.2">
      <c r="B154" s="63" t="s">
        <v>26</v>
      </c>
      <c r="C154" s="63" t="s">
        <v>27</v>
      </c>
      <c r="D154" s="62">
        <v>0</v>
      </c>
      <c r="G154" s="59"/>
    </row>
    <row r="155" spans="2:7" x14ac:dyDescent="0.2">
      <c r="B155" s="63" t="s">
        <v>28</v>
      </c>
      <c r="C155" s="63" t="s">
        <v>29</v>
      </c>
      <c r="D155" s="62">
        <v>23</v>
      </c>
      <c r="G155" s="59"/>
    </row>
    <row r="156" spans="2:7" x14ac:dyDescent="0.2">
      <c r="B156" s="63" t="s">
        <v>30</v>
      </c>
      <c r="C156" s="63" t="s">
        <v>31</v>
      </c>
      <c r="D156" s="62">
        <v>6</v>
      </c>
      <c r="G156" s="59"/>
    </row>
    <row r="157" spans="2:7" x14ac:dyDescent="0.2">
      <c r="B157" s="63" t="s">
        <v>32</v>
      </c>
      <c r="C157" s="63" t="s">
        <v>33</v>
      </c>
      <c r="D157" s="62">
        <v>1</v>
      </c>
      <c r="G157" s="59"/>
    </row>
    <row r="158" spans="2:7" x14ac:dyDescent="0.2">
      <c r="B158" s="63" t="s">
        <v>34</v>
      </c>
      <c r="C158" s="63" t="s">
        <v>35</v>
      </c>
      <c r="D158" s="62">
        <v>3</v>
      </c>
      <c r="G158" s="59"/>
    </row>
    <row r="159" spans="2:7" x14ac:dyDescent="0.2">
      <c r="B159" s="63" t="s">
        <v>131</v>
      </c>
      <c r="C159" s="63" t="s">
        <v>132</v>
      </c>
      <c r="D159" s="62">
        <v>3</v>
      </c>
      <c r="G159" s="59"/>
    </row>
    <row r="160" spans="2:7" x14ac:dyDescent="0.2">
      <c r="B160" s="63" t="s">
        <v>133</v>
      </c>
      <c r="C160" s="63" t="s">
        <v>134</v>
      </c>
      <c r="D160" s="62">
        <v>3</v>
      </c>
      <c r="G160" s="59"/>
    </row>
    <row r="161" spans="2:7" x14ac:dyDescent="0.2">
      <c r="B161" s="63" t="s">
        <v>135</v>
      </c>
      <c r="C161" s="63" t="s">
        <v>136</v>
      </c>
      <c r="D161" s="62">
        <v>3</v>
      </c>
      <c r="G161" s="59"/>
    </row>
    <row r="162" spans="2:7" x14ac:dyDescent="0.2">
      <c r="B162" s="63" t="s">
        <v>137</v>
      </c>
      <c r="C162" s="63" t="s">
        <v>138</v>
      </c>
      <c r="D162" s="62">
        <v>0</v>
      </c>
      <c r="G162" s="59"/>
    </row>
    <row r="163" spans="2:7" x14ac:dyDescent="0.2">
      <c r="B163" s="63" t="s">
        <v>139</v>
      </c>
      <c r="C163" s="63" t="s">
        <v>140</v>
      </c>
      <c r="D163" s="62">
        <v>7</v>
      </c>
      <c r="G163" s="59"/>
    </row>
    <row r="164" spans="2:7" x14ac:dyDescent="0.2">
      <c r="B164" s="63" t="s">
        <v>141</v>
      </c>
      <c r="C164" s="63" t="s">
        <v>142</v>
      </c>
      <c r="D164" s="62">
        <v>3</v>
      </c>
      <c r="G164" s="59"/>
    </row>
    <row r="165" spans="2:7" x14ac:dyDescent="0.2">
      <c r="B165" s="63" t="s">
        <v>143</v>
      </c>
      <c r="C165" s="63" t="s">
        <v>144</v>
      </c>
      <c r="D165" s="62">
        <v>4</v>
      </c>
      <c r="G165" s="59"/>
    </row>
    <row r="166" spans="2:7" x14ac:dyDescent="0.2">
      <c r="B166" s="63" t="s">
        <v>145</v>
      </c>
      <c r="C166" s="63" t="s">
        <v>146</v>
      </c>
      <c r="D166" s="62">
        <v>34</v>
      </c>
      <c r="G166" s="59"/>
    </row>
    <row r="167" spans="2:7" x14ac:dyDescent="0.2">
      <c r="B167" s="63" t="s">
        <v>547</v>
      </c>
      <c r="C167" s="63" t="s">
        <v>548</v>
      </c>
      <c r="D167" s="62">
        <v>16</v>
      </c>
      <c r="G167" s="59"/>
    </row>
    <row r="168" spans="2:7" x14ac:dyDescent="0.2">
      <c r="B168" s="63" t="s">
        <v>549</v>
      </c>
      <c r="C168" s="63" t="s">
        <v>550</v>
      </c>
      <c r="D168" s="62">
        <v>5</v>
      </c>
      <c r="G168" s="59"/>
    </row>
    <row r="169" spans="2:7" x14ac:dyDescent="0.2">
      <c r="B169" s="63" t="s">
        <v>551</v>
      </c>
      <c r="C169" s="63" t="s">
        <v>552</v>
      </c>
      <c r="D169" s="62">
        <v>4</v>
      </c>
      <c r="G169" s="59"/>
    </row>
    <row r="170" spans="2:7" x14ac:dyDescent="0.2">
      <c r="B170" s="63" t="s">
        <v>553</v>
      </c>
      <c r="C170" s="63" t="s">
        <v>554</v>
      </c>
      <c r="D170" s="62">
        <v>0</v>
      </c>
      <c r="G170" s="59"/>
    </row>
    <row r="171" spans="2:7" x14ac:dyDescent="0.2">
      <c r="B171" s="63" t="s">
        <v>555</v>
      </c>
      <c r="C171" s="63" t="s">
        <v>556</v>
      </c>
      <c r="D171" s="62">
        <v>3</v>
      </c>
      <c r="G171" s="59"/>
    </row>
    <row r="172" spans="2:7" x14ac:dyDescent="0.2">
      <c r="B172" s="63" t="s">
        <v>557</v>
      </c>
      <c r="C172" s="63" t="s">
        <v>558</v>
      </c>
      <c r="D172" s="62">
        <v>14</v>
      </c>
      <c r="G172" s="59"/>
    </row>
    <row r="173" spans="2:7" x14ac:dyDescent="0.2">
      <c r="B173" s="63" t="s">
        <v>559</v>
      </c>
      <c r="C173" s="63" t="s">
        <v>560</v>
      </c>
      <c r="D173" s="62">
        <v>3</v>
      </c>
      <c r="G173" s="59"/>
    </row>
    <row r="174" spans="2:7" x14ac:dyDescent="0.2">
      <c r="B174" s="63" t="s">
        <v>561</v>
      </c>
      <c r="C174" s="63" t="s">
        <v>562</v>
      </c>
      <c r="D174" s="62">
        <v>3</v>
      </c>
      <c r="G174" s="59"/>
    </row>
    <row r="175" spans="2:7" x14ac:dyDescent="0.2">
      <c r="B175" s="63" t="s">
        <v>563</v>
      </c>
      <c r="C175" s="63" t="s">
        <v>564</v>
      </c>
      <c r="D175" s="62">
        <v>3</v>
      </c>
      <c r="G175" s="59"/>
    </row>
    <row r="176" spans="2:7" x14ac:dyDescent="0.2">
      <c r="B176" s="63" t="s">
        <v>565</v>
      </c>
      <c r="C176" s="63" t="s">
        <v>566</v>
      </c>
      <c r="D176" s="62">
        <v>6</v>
      </c>
      <c r="G176" s="59"/>
    </row>
    <row r="177" spans="2:7" x14ac:dyDescent="0.2">
      <c r="B177" s="63" t="s">
        <v>567</v>
      </c>
      <c r="C177" s="63" t="s">
        <v>568</v>
      </c>
      <c r="D177" s="62">
        <v>6</v>
      </c>
      <c r="G177" s="59"/>
    </row>
    <row r="178" spans="2:7" x14ac:dyDescent="0.2">
      <c r="B178" s="63" t="s">
        <v>569</v>
      </c>
      <c r="C178" s="63" t="s">
        <v>570</v>
      </c>
      <c r="D178" s="62">
        <v>0</v>
      </c>
      <c r="G178" s="59"/>
    </row>
    <row r="179" spans="2:7" x14ac:dyDescent="0.2">
      <c r="B179" s="63" t="s">
        <v>571</v>
      </c>
      <c r="C179" s="63" t="s">
        <v>572</v>
      </c>
      <c r="D179" s="62">
        <v>1</v>
      </c>
      <c r="G179" s="59"/>
    </row>
    <row r="180" spans="2:7" x14ac:dyDescent="0.2">
      <c r="B180" s="63" t="s">
        <v>573</v>
      </c>
      <c r="C180" s="63" t="s">
        <v>574</v>
      </c>
      <c r="D180" s="62">
        <v>0</v>
      </c>
      <c r="G180" s="59"/>
    </row>
    <row r="181" spans="2:7" x14ac:dyDescent="0.2">
      <c r="B181" s="63" t="s">
        <v>433</v>
      </c>
      <c r="C181" s="63" t="s">
        <v>434</v>
      </c>
      <c r="D181" s="62">
        <v>16</v>
      </c>
      <c r="G181" s="59"/>
    </row>
    <row r="182" spans="2:7" x14ac:dyDescent="0.2">
      <c r="B182" s="63" t="s">
        <v>435</v>
      </c>
      <c r="C182" s="63" t="s">
        <v>436</v>
      </c>
      <c r="D182" s="62">
        <v>0</v>
      </c>
      <c r="G182" s="59"/>
    </row>
    <row r="183" spans="2:7" x14ac:dyDescent="0.2">
      <c r="B183" s="63" t="s">
        <v>437</v>
      </c>
      <c r="C183" s="63" t="s">
        <v>438</v>
      </c>
      <c r="D183" s="62">
        <v>7</v>
      </c>
      <c r="G183" s="59"/>
    </row>
    <row r="184" spans="2:7" x14ac:dyDescent="0.2">
      <c r="B184" s="63" t="s">
        <v>439</v>
      </c>
      <c r="C184" s="63" t="s">
        <v>440</v>
      </c>
      <c r="D184" s="62">
        <v>0</v>
      </c>
      <c r="G184" s="59"/>
    </row>
    <row r="185" spans="2:7" x14ac:dyDescent="0.2">
      <c r="B185" s="63" t="s">
        <v>441</v>
      </c>
      <c r="C185" s="63" t="s">
        <v>442</v>
      </c>
      <c r="D185" s="62">
        <v>32</v>
      </c>
      <c r="G185" s="59"/>
    </row>
    <row r="186" spans="2:7" x14ac:dyDescent="0.2">
      <c r="B186" s="63" t="s">
        <v>275</v>
      </c>
      <c r="C186" s="63" t="s">
        <v>276</v>
      </c>
      <c r="D186" s="62">
        <v>48</v>
      </c>
      <c r="G186" s="59"/>
    </row>
    <row r="187" spans="2:7" x14ac:dyDescent="0.2">
      <c r="B187" s="63" t="s">
        <v>277</v>
      </c>
      <c r="C187" s="63" t="s">
        <v>278</v>
      </c>
      <c r="D187" s="62">
        <v>2</v>
      </c>
      <c r="G187" s="59"/>
    </row>
    <row r="188" spans="2:7" x14ac:dyDescent="0.2">
      <c r="B188" s="63" t="s">
        <v>279</v>
      </c>
      <c r="C188" s="63" t="s">
        <v>280</v>
      </c>
      <c r="D188" s="62">
        <v>17</v>
      </c>
      <c r="G188" s="59"/>
    </row>
    <row r="189" spans="2:7" x14ac:dyDescent="0.2">
      <c r="B189" s="63" t="s">
        <v>281</v>
      </c>
      <c r="C189" s="63" t="s">
        <v>282</v>
      </c>
      <c r="D189" s="62">
        <v>0</v>
      </c>
      <c r="G189" s="59"/>
    </row>
    <row r="190" spans="2:7" x14ac:dyDescent="0.2">
      <c r="B190" s="63" t="s">
        <v>283</v>
      </c>
      <c r="C190" s="63" t="s">
        <v>284</v>
      </c>
      <c r="D190" s="62">
        <v>10</v>
      </c>
      <c r="G190" s="59"/>
    </row>
    <row r="191" spans="2:7" x14ac:dyDescent="0.2">
      <c r="B191" s="63" t="s">
        <v>285</v>
      </c>
      <c r="C191" s="63" t="s">
        <v>286</v>
      </c>
      <c r="D191" s="62">
        <v>61</v>
      </c>
      <c r="G191" s="59"/>
    </row>
    <row r="192" spans="2:7" x14ac:dyDescent="0.2">
      <c r="B192" s="63" t="s">
        <v>287</v>
      </c>
      <c r="C192" s="63" t="s">
        <v>288</v>
      </c>
      <c r="D192" s="62">
        <v>4</v>
      </c>
      <c r="G192" s="59"/>
    </row>
    <row r="193" spans="2:7" x14ac:dyDescent="0.2">
      <c r="B193" s="63" t="s">
        <v>289</v>
      </c>
      <c r="C193" s="63" t="s">
        <v>290</v>
      </c>
      <c r="D193" s="62">
        <v>4</v>
      </c>
      <c r="G193" s="59"/>
    </row>
    <row r="194" spans="2:7" x14ac:dyDescent="0.2">
      <c r="B194" s="63" t="s">
        <v>291</v>
      </c>
      <c r="C194" s="63" t="s">
        <v>292</v>
      </c>
      <c r="D194" s="62">
        <v>0</v>
      </c>
      <c r="G194" s="59"/>
    </row>
    <row r="195" spans="2:7" x14ac:dyDescent="0.2">
      <c r="B195" s="63" t="s">
        <v>293</v>
      </c>
      <c r="C195" s="63" t="s">
        <v>294</v>
      </c>
      <c r="D195" s="62">
        <v>2</v>
      </c>
      <c r="G195" s="59"/>
    </row>
    <row r="196" spans="2:7" x14ac:dyDescent="0.2">
      <c r="B196" s="63" t="s">
        <v>295</v>
      </c>
      <c r="C196" s="63" t="s">
        <v>296</v>
      </c>
      <c r="D196" s="62">
        <v>9</v>
      </c>
      <c r="G196" s="59"/>
    </row>
    <row r="197" spans="2:7" x14ac:dyDescent="0.2">
      <c r="B197" s="63" t="s">
        <v>297</v>
      </c>
      <c r="C197" s="63" t="s">
        <v>298</v>
      </c>
      <c r="D197" s="62">
        <v>15</v>
      </c>
      <c r="G197" s="59"/>
    </row>
    <row r="198" spans="2:7" x14ac:dyDescent="0.2">
      <c r="B198" s="63" t="s">
        <v>575</v>
      </c>
      <c r="C198" s="63" t="s">
        <v>576</v>
      </c>
      <c r="D198" s="62">
        <v>8</v>
      </c>
      <c r="G198" s="59"/>
    </row>
    <row r="199" spans="2:7" x14ac:dyDescent="0.2">
      <c r="B199" s="63" t="s">
        <v>577</v>
      </c>
      <c r="C199" s="63" t="s">
        <v>578</v>
      </c>
      <c r="D199" s="62">
        <v>7</v>
      </c>
      <c r="G199" s="59"/>
    </row>
    <row r="200" spans="2:7" x14ac:dyDescent="0.2">
      <c r="B200" s="63" t="s">
        <v>579</v>
      </c>
      <c r="C200" s="63" t="s">
        <v>580</v>
      </c>
      <c r="D200" s="62">
        <v>11</v>
      </c>
      <c r="G200" s="59"/>
    </row>
    <row r="201" spans="2:7" x14ac:dyDescent="0.2">
      <c r="B201" s="63" t="s">
        <v>581</v>
      </c>
      <c r="C201" s="63" t="s">
        <v>582</v>
      </c>
      <c r="D201" s="62">
        <v>50</v>
      </c>
      <c r="G201" s="59"/>
    </row>
    <row r="202" spans="2:7" x14ac:dyDescent="0.2">
      <c r="B202" s="63" t="s">
        <v>583</v>
      </c>
      <c r="C202" s="63" t="s">
        <v>584</v>
      </c>
      <c r="D202" s="62">
        <v>18</v>
      </c>
      <c r="G202" s="59"/>
    </row>
    <row r="203" spans="2:7" x14ac:dyDescent="0.2">
      <c r="B203" s="63" t="s">
        <v>585</v>
      </c>
      <c r="C203" s="63" t="s">
        <v>586</v>
      </c>
      <c r="D203" s="62">
        <v>26</v>
      </c>
      <c r="G203" s="59"/>
    </row>
    <row r="204" spans="2:7" x14ac:dyDescent="0.2">
      <c r="B204" s="63" t="s">
        <v>443</v>
      </c>
      <c r="C204" s="63" t="s">
        <v>444</v>
      </c>
      <c r="D204" s="62">
        <v>87</v>
      </c>
      <c r="G204" s="59"/>
    </row>
    <row r="205" spans="2:7" x14ac:dyDescent="0.2">
      <c r="B205" s="63" t="s">
        <v>445</v>
      </c>
      <c r="C205" s="63" t="s">
        <v>446</v>
      </c>
      <c r="D205" s="62">
        <v>8</v>
      </c>
      <c r="G205" s="59"/>
    </row>
    <row r="206" spans="2:7" x14ac:dyDescent="0.2">
      <c r="B206" s="63" t="s">
        <v>447</v>
      </c>
      <c r="C206" s="63" t="s">
        <v>448</v>
      </c>
      <c r="D206" s="62">
        <v>15</v>
      </c>
      <c r="G206" s="59"/>
    </row>
    <row r="207" spans="2:7" x14ac:dyDescent="0.2">
      <c r="B207" s="63" t="s">
        <v>449</v>
      </c>
      <c r="C207" s="63" t="s">
        <v>450</v>
      </c>
      <c r="D207" s="62">
        <v>21</v>
      </c>
      <c r="G207" s="59"/>
    </row>
    <row r="208" spans="2:7" x14ac:dyDescent="0.2">
      <c r="B208" s="63" t="s">
        <v>451</v>
      </c>
      <c r="C208" s="63" t="s">
        <v>452</v>
      </c>
      <c r="D208" s="62">
        <v>6</v>
      </c>
      <c r="G208" s="59"/>
    </row>
    <row r="209" spans="2:7" x14ac:dyDescent="0.2">
      <c r="B209" s="63" t="s">
        <v>453</v>
      </c>
      <c r="C209" s="63" t="s">
        <v>454</v>
      </c>
      <c r="D209" s="62">
        <v>12</v>
      </c>
      <c r="G209" s="59"/>
    </row>
    <row r="210" spans="2:7" x14ac:dyDescent="0.2">
      <c r="B210" s="63" t="s">
        <v>455</v>
      </c>
      <c r="C210" s="63" t="s">
        <v>456</v>
      </c>
      <c r="D210" s="62">
        <v>9</v>
      </c>
      <c r="G210" s="59"/>
    </row>
    <row r="211" spans="2:7" x14ac:dyDescent="0.2">
      <c r="B211" s="63" t="s">
        <v>457</v>
      </c>
      <c r="C211" s="63" t="s">
        <v>458</v>
      </c>
      <c r="D211" s="62">
        <v>4</v>
      </c>
      <c r="G211" s="59"/>
    </row>
    <row r="212" spans="2:7" x14ac:dyDescent="0.2">
      <c r="B212" s="63" t="s">
        <v>459</v>
      </c>
      <c r="C212" s="63" t="s">
        <v>460</v>
      </c>
      <c r="D212" s="62">
        <v>5</v>
      </c>
      <c r="G212" s="59"/>
    </row>
    <row r="213" spans="2:7" x14ac:dyDescent="0.2">
      <c r="B213" s="63" t="s">
        <v>461</v>
      </c>
      <c r="C213" s="63" t="s">
        <v>462</v>
      </c>
      <c r="D213" s="62">
        <v>43</v>
      </c>
      <c r="G213" s="59"/>
    </row>
    <row r="214" spans="2:7" x14ac:dyDescent="0.2">
      <c r="B214" s="63" t="s">
        <v>463</v>
      </c>
      <c r="C214" s="63" t="s">
        <v>464</v>
      </c>
      <c r="D214" s="62">
        <v>7</v>
      </c>
      <c r="G214" s="59"/>
    </row>
    <row r="215" spans="2:7" x14ac:dyDescent="0.2">
      <c r="B215" s="63" t="s">
        <v>299</v>
      </c>
      <c r="C215" s="63" t="s">
        <v>300</v>
      </c>
      <c r="D215" s="62">
        <v>8</v>
      </c>
      <c r="G215" s="59"/>
    </row>
    <row r="216" spans="2:7" x14ac:dyDescent="0.2">
      <c r="B216" s="63" t="s">
        <v>301</v>
      </c>
      <c r="C216" s="63" t="s">
        <v>302</v>
      </c>
      <c r="D216" s="62">
        <v>16</v>
      </c>
      <c r="G216" s="59"/>
    </row>
    <row r="217" spans="2:7" x14ac:dyDescent="0.2">
      <c r="B217" s="63" t="s">
        <v>305</v>
      </c>
      <c r="C217" s="63" t="s">
        <v>306</v>
      </c>
      <c r="D217" s="62">
        <v>13</v>
      </c>
      <c r="G217" s="59"/>
    </row>
    <row r="218" spans="2:7" x14ac:dyDescent="0.2">
      <c r="B218" s="63" t="s">
        <v>307</v>
      </c>
      <c r="C218" s="63" t="s">
        <v>308</v>
      </c>
      <c r="D218" s="62">
        <v>17</v>
      </c>
      <c r="G218" s="59"/>
    </row>
    <row r="219" spans="2:7" x14ac:dyDescent="0.2">
      <c r="B219" s="63" t="s">
        <v>313</v>
      </c>
      <c r="C219" s="63" t="s">
        <v>314</v>
      </c>
      <c r="D219" s="62">
        <v>2</v>
      </c>
      <c r="G219" s="59"/>
    </row>
    <row r="220" spans="2:7" x14ac:dyDescent="0.2">
      <c r="B220" s="63" t="s">
        <v>315</v>
      </c>
      <c r="C220" s="63" t="s">
        <v>316</v>
      </c>
      <c r="D220" s="62">
        <v>18</v>
      </c>
      <c r="G220" s="59"/>
    </row>
    <row r="221" spans="2:7" x14ac:dyDescent="0.2">
      <c r="B221" s="63" t="s">
        <v>465</v>
      </c>
      <c r="C221" s="63" t="s">
        <v>466</v>
      </c>
      <c r="D221" s="62">
        <v>35</v>
      </c>
      <c r="G221" s="59"/>
    </row>
    <row r="222" spans="2:7" x14ac:dyDescent="0.2">
      <c r="B222" s="63" t="s">
        <v>467</v>
      </c>
      <c r="C222" s="63" t="s">
        <v>468</v>
      </c>
      <c r="D222" s="62">
        <v>21</v>
      </c>
      <c r="G222" s="59"/>
    </row>
    <row r="223" spans="2:7" x14ac:dyDescent="0.2">
      <c r="B223" s="63" t="s">
        <v>469</v>
      </c>
      <c r="C223" s="63" t="s">
        <v>470</v>
      </c>
      <c r="D223" s="62">
        <v>45</v>
      </c>
      <c r="G223" s="59"/>
    </row>
    <row r="224" spans="2:7" x14ac:dyDescent="0.2">
      <c r="B224" s="63" t="s">
        <v>471</v>
      </c>
      <c r="C224" s="63" t="s">
        <v>472</v>
      </c>
      <c r="D224" s="62">
        <v>0</v>
      </c>
      <c r="G224" s="59"/>
    </row>
    <row r="225" spans="2:7" x14ac:dyDescent="0.2">
      <c r="B225" s="63" t="s">
        <v>473</v>
      </c>
      <c r="C225" s="63" t="s">
        <v>474</v>
      </c>
      <c r="D225" s="62">
        <v>4</v>
      </c>
      <c r="G225" s="59"/>
    </row>
    <row r="226" spans="2:7" x14ac:dyDescent="0.2">
      <c r="B226" s="63" t="s">
        <v>475</v>
      </c>
      <c r="C226" s="63" t="s">
        <v>476</v>
      </c>
      <c r="D226" s="62">
        <v>16</v>
      </c>
      <c r="G226" s="59"/>
    </row>
    <row r="227" spans="2:7" x14ac:dyDescent="0.2">
      <c r="B227" s="63" t="s">
        <v>477</v>
      </c>
      <c r="C227" s="63" t="s">
        <v>478</v>
      </c>
      <c r="D227" s="62">
        <v>4</v>
      </c>
      <c r="G227" s="59"/>
    </row>
    <row r="228" spans="2:7" x14ac:dyDescent="0.2">
      <c r="B228" s="63" t="s">
        <v>479</v>
      </c>
      <c r="C228" s="63" t="s">
        <v>480</v>
      </c>
      <c r="D228" s="62">
        <v>0</v>
      </c>
      <c r="G228" s="59"/>
    </row>
    <row r="229" spans="2:7" x14ac:dyDescent="0.2">
      <c r="B229" s="63" t="s">
        <v>481</v>
      </c>
      <c r="C229" s="63" t="s">
        <v>482</v>
      </c>
      <c r="D229" s="62">
        <v>32</v>
      </c>
      <c r="G229" s="59"/>
    </row>
    <row r="230" spans="2:7" x14ac:dyDescent="0.2">
      <c r="B230" s="63" t="s">
        <v>483</v>
      </c>
      <c r="C230" s="63" t="s">
        <v>484</v>
      </c>
      <c r="D230" s="62">
        <v>0</v>
      </c>
      <c r="G230" s="59"/>
    </row>
    <row r="231" spans="2:7" x14ac:dyDescent="0.2">
      <c r="B231" s="63" t="s">
        <v>485</v>
      </c>
      <c r="C231" s="63" t="s">
        <v>486</v>
      </c>
      <c r="D231" s="62">
        <v>30</v>
      </c>
      <c r="G231" s="59"/>
    </row>
    <row r="232" spans="2:7" x14ac:dyDescent="0.2">
      <c r="B232" s="63" t="s">
        <v>487</v>
      </c>
      <c r="C232" s="63" t="s">
        <v>488</v>
      </c>
      <c r="D232" s="62">
        <v>0</v>
      </c>
      <c r="G232" s="59"/>
    </row>
    <row r="233" spans="2:7" x14ac:dyDescent="0.2">
      <c r="B233" s="63" t="s">
        <v>56</v>
      </c>
      <c r="C233" s="63" t="s">
        <v>57</v>
      </c>
      <c r="D233" s="62">
        <v>2</v>
      </c>
      <c r="G233" s="59"/>
    </row>
    <row r="234" spans="2:7" x14ac:dyDescent="0.2">
      <c r="B234" s="63" t="s">
        <v>58</v>
      </c>
      <c r="C234" s="63" t="s">
        <v>59</v>
      </c>
      <c r="D234" s="62">
        <v>37</v>
      </c>
      <c r="G234" s="59"/>
    </row>
    <row r="235" spans="2:7" x14ac:dyDescent="0.2">
      <c r="B235" s="63" t="s">
        <v>60</v>
      </c>
      <c r="C235" s="63" t="s">
        <v>61</v>
      </c>
      <c r="D235" s="62">
        <v>4</v>
      </c>
      <c r="G235" s="59"/>
    </row>
    <row r="236" spans="2:7" x14ac:dyDescent="0.2">
      <c r="B236" s="63" t="s">
        <v>62</v>
      </c>
      <c r="C236" s="63" t="s">
        <v>63</v>
      </c>
      <c r="D236" s="62">
        <v>4</v>
      </c>
      <c r="G236" s="59"/>
    </row>
    <row r="237" spans="2:7" x14ac:dyDescent="0.2">
      <c r="B237" s="63" t="s">
        <v>64</v>
      </c>
      <c r="C237" s="63" t="s">
        <v>65</v>
      </c>
      <c r="D237" s="62">
        <v>6</v>
      </c>
      <c r="G237" s="59"/>
    </row>
    <row r="238" spans="2:7" x14ac:dyDescent="0.2">
      <c r="B238" s="63" t="s">
        <v>66</v>
      </c>
      <c r="C238" s="63" t="s">
        <v>67</v>
      </c>
      <c r="D238" s="62">
        <v>0</v>
      </c>
      <c r="G238" s="59"/>
    </row>
    <row r="239" spans="2:7" x14ac:dyDescent="0.2">
      <c r="B239" s="63" t="s">
        <v>68</v>
      </c>
      <c r="C239" s="63" t="s">
        <v>69</v>
      </c>
      <c r="D239" s="62">
        <v>5</v>
      </c>
      <c r="G239" s="59"/>
    </row>
    <row r="240" spans="2:7" x14ac:dyDescent="0.2">
      <c r="B240" s="63" t="s">
        <v>70</v>
      </c>
      <c r="C240" s="63" t="s">
        <v>71</v>
      </c>
      <c r="D240" s="62">
        <v>3</v>
      </c>
      <c r="G240" s="59"/>
    </row>
    <row r="241" spans="2:7" x14ac:dyDescent="0.2">
      <c r="B241" s="63" t="s">
        <v>72</v>
      </c>
      <c r="C241" s="63" t="s">
        <v>73</v>
      </c>
      <c r="D241" s="62">
        <v>5</v>
      </c>
      <c r="G241" s="59"/>
    </row>
    <row r="242" spans="2:7" x14ac:dyDescent="0.2">
      <c r="B242" s="63" t="s">
        <v>74</v>
      </c>
      <c r="C242" s="63" t="s">
        <v>75</v>
      </c>
      <c r="D242" s="62">
        <v>9</v>
      </c>
      <c r="G242" s="59"/>
    </row>
    <row r="243" spans="2:7" x14ac:dyDescent="0.2">
      <c r="B243" s="63" t="s">
        <v>76</v>
      </c>
      <c r="C243" s="63" t="s">
        <v>77</v>
      </c>
      <c r="D243" s="62">
        <v>7</v>
      </c>
      <c r="G243" s="59"/>
    </row>
    <row r="244" spans="2:7" x14ac:dyDescent="0.2">
      <c r="B244" s="63" t="s">
        <v>78</v>
      </c>
      <c r="C244" s="63" t="s">
        <v>79</v>
      </c>
      <c r="D244" s="62">
        <v>8</v>
      </c>
      <c r="G244" s="59"/>
    </row>
    <row r="245" spans="2:7" x14ac:dyDescent="0.2">
      <c r="B245" s="63" t="s">
        <v>147</v>
      </c>
      <c r="C245" s="63" t="s">
        <v>148</v>
      </c>
      <c r="D245" s="62">
        <v>10</v>
      </c>
      <c r="G245" s="59"/>
    </row>
    <row r="246" spans="2:7" x14ac:dyDescent="0.2">
      <c r="B246" s="63" t="s">
        <v>149</v>
      </c>
      <c r="C246" s="63" t="s">
        <v>150</v>
      </c>
      <c r="D246" s="62">
        <v>18</v>
      </c>
      <c r="G246" s="59"/>
    </row>
    <row r="247" spans="2:7" x14ac:dyDescent="0.2">
      <c r="B247" s="63" t="s">
        <v>151</v>
      </c>
      <c r="C247" s="63" t="s">
        <v>152</v>
      </c>
      <c r="D247" s="62">
        <v>11</v>
      </c>
      <c r="G247" s="59"/>
    </row>
    <row r="248" spans="2:7" x14ac:dyDescent="0.2">
      <c r="B248" s="63" t="s">
        <v>153</v>
      </c>
      <c r="C248" s="63" t="s">
        <v>154</v>
      </c>
      <c r="D248" s="62">
        <v>14</v>
      </c>
      <c r="G248" s="59"/>
    </row>
    <row r="249" spans="2:7" x14ac:dyDescent="0.2">
      <c r="B249" s="63" t="s">
        <v>155</v>
      </c>
      <c r="C249" s="63" t="s">
        <v>156</v>
      </c>
      <c r="D249" s="62">
        <v>0</v>
      </c>
      <c r="G249" s="59"/>
    </row>
    <row r="250" spans="2:7" x14ac:dyDescent="0.2">
      <c r="B250" s="63" t="s">
        <v>157</v>
      </c>
      <c r="C250" s="63" t="s">
        <v>158</v>
      </c>
      <c r="D250" s="62">
        <v>17</v>
      </c>
      <c r="G250" s="59"/>
    </row>
    <row r="251" spans="2:7" x14ac:dyDescent="0.2">
      <c r="B251" s="63" t="s">
        <v>159</v>
      </c>
      <c r="C251" s="63" t="s">
        <v>160</v>
      </c>
      <c r="D251" s="62">
        <v>0</v>
      </c>
      <c r="G251" s="59"/>
    </row>
    <row r="252" spans="2:7" x14ac:dyDescent="0.2">
      <c r="B252" s="63" t="s">
        <v>161</v>
      </c>
      <c r="C252" s="63" t="s">
        <v>162</v>
      </c>
      <c r="D252" s="62">
        <v>0</v>
      </c>
      <c r="G252" s="59"/>
    </row>
    <row r="253" spans="2:7" x14ac:dyDescent="0.2">
      <c r="B253" s="63" t="s">
        <v>163</v>
      </c>
      <c r="C253" s="63" t="s">
        <v>164</v>
      </c>
      <c r="D253" s="62">
        <v>7</v>
      </c>
      <c r="G253" s="59"/>
    </row>
    <row r="254" spans="2:7" x14ac:dyDescent="0.2">
      <c r="B254" s="63" t="s">
        <v>165</v>
      </c>
      <c r="C254" s="63" t="s">
        <v>166</v>
      </c>
      <c r="D254" s="62">
        <v>9</v>
      </c>
      <c r="G254" s="59"/>
    </row>
    <row r="255" spans="2:7" x14ac:dyDescent="0.2">
      <c r="B255" s="63" t="s">
        <v>167</v>
      </c>
      <c r="C255" s="63" t="s">
        <v>168</v>
      </c>
      <c r="D255" s="62">
        <v>16</v>
      </c>
      <c r="G255" s="59"/>
    </row>
    <row r="256" spans="2:7" x14ac:dyDescent="0.2">
      <c r="B256" s="63" t="s">
        <v>169</v>
      </c>
      <c r="C256" s="63" t="s">
        <v>170</v>
      </c>
      <c r="D256" s="62">
        <v>9</v>
      </c>
      <c r="G256" s="59"/>
    </row>
    <row r="257" spans="2:7" x14ac:dyDescent="0.2">
      <c r="B257" s="63" t="s">
        <v>171</v>
      </c>
      <c r="C257" s="63" t="s">
        <v>172</v>
      </c>
      <c r="D257" s="62">
        <v>29</v>
      </c>
      <c r="G257" s="59"/>
    </row>
    <row r="258" spans="2:7" x14ac:dyDescent="0.2">
      <c r="B258" s="63" t="s">
        <v>173</v>
      </c>
      <c r="C258" s="63" t="s">
        <v>174</v>
      </c>
      <c r="D258" s="62">
        <v>10</v>
      </c>
      <c r="G258" s="59"/>
    </row>
    <row r="259" spans="2:7" x14ac:dyDescent="0.2">
      <c r="B259" s="63" t="s">
        <v>319</v>
      </c>
      <c r="C259" s="63" t="s">
        <v>320</v>
      </c>
      <c r="D259" s="62">
        <v>11</v>
      </c>
      <c r="G259" s="59"/>
    </row>
    <row r="260" spans="2:7" x14ac:dyDescent="0.2">
      <c r="B260" s="63" t="s">
        <v>321</v>
      </c>
      <c r="C260" s="63" t="s">
        <v>322</v>
      </c>
      <c r="D260" s="62">
        <v>9</v>
      </c>
      <c r="G260" s="59"/>
    </row>
    <row r="261" spans="2:7" x14ac:dyDescent="0.2">
      <c r="B261" s="63" t="s">
        <v>323</v>
      </c>
      <c r="C261" s="63" t="s">
        <v>324</v>
      </c>
      <c r="D261" s="62">
        <v>0</v>
      </c>
      <c r="G261" s="59"/>
    </row>
    <row r="262" spans="2:7" x14ac:dyDescent="0.2">
      <c r="B262" s="63" t="s">
        <v>325</v>
      </c>
      <c r="C262" s="63" t="s">
        <v>326</v>
      </c>
      <c r="D262" s="62">
        <v>9</v>
      </c>
      <c r="G262" s="59"/>
    </row>
    <row r="263" spans="2:7" x14ac:dyDescent="0.2">
      <c r="B263" s="63" t="s">
        <v>327</v>
      </c>
      <c r="C263" s="63" t="s">
        <v>328</v>
      </c>
      <c r="D263" s="62">
        <v>0</v>
      </c>
      <c r="G263" s="59"/>
    </row>
    <row r="264" spans="2:7" x14ac:dyDescent="0.2">
      <c r="B264" s="63" t="s">
        <v>329</v>
      </c>
      <c r="C264" s="63" t="s">
        <v>330</v>
      </c>
      <c r="D264" s="62">
        <v>9</v>
      </c>
      <c r="G264" s="59"/>
    </row>
    <row r="265" spans="2:7" x14ac:dyDescent="0.2">
      <c r="B265" s="63" t="s">
        <v>331</v>
      </c>
      <c r="C265" s="63" t="s">
        <v>332</v>
      </c>
      <c r="D265" s="62">
        <v>46</v>
      </c>
      <c r="G265" s="59"/>
    </row>
    <row r="266" spans="2:7" x14ac:dyDescent="0.2">
      <c r="B266" s="63" t="s">
        <v>175</v>
      </c>
      <c r="C266" s="63" t="s">
        <v>176</v>
      </c>
      <c r="D266" s="62">
        <v>25</v>
      </c>
      <c r="G266" s="59"/>
    </row>
    <row r="267" spans="2:7" x14ac:dyDescent="0.2">
      <c r="B267" s="63" t="s">
        <v>177</v>
      </c>
      <c r="C267" s="63" t="s">
        <v>178</v>
      </c>
      <c r="D267" s="62">
        <v>1</v>
      </c>
      <c r="G267" s="59"/>
    </row>
    <row r="268" spans="2:7" x14ac:dyDescent="0.2">
      <c r="B268" s="63" t="s">
        <v>179</v>
      </c>
      <c r="C268" s="63" t="s">
        <v>180</v>
      </c>
      <c r="D268" s="62">
        <v>20</v>
      </c>
      <c r="G268" s="59"/>
    </row>
    <row r="269" spans="2:7" x14ac:dyDescent="0.2">
      <c r="B269" s="63" t="s">
        <v>181</v>
      </c>
      <c r="C269" s="63" t="s">
        <v>182</v>
      </c>
      <c r="D269" s="62">
        <v>8</v>
      </c>
      <c r="G269" s="59"/>
    </row>
    <row r="270" spans="2:7" x14ac:dyDescent="0.2">
      <c r="B270" s="63" t="s">
        <v>183</v>
      </c>
      <c r="C270" s="63" t="s">
        <v>184</v>
      </c>
      <c r="D270" s="62">
        <v>30</v>
      </c>
      <c r="G270" s="59"/>
    </row>
    <row r="271" spans="2:7" x14ac:dyDescent="0.2">
      <c r="B271" s="63" t="s">
        <v>185</v>
      </c>
      <c r="C271" s="63" t="s">
        <v>186</v>
      </c>
      <c r="D271" s="62">
        <v>4</v>
      </c>
      <c r="G271" s="59"/>
    </row>
    <row r="272" spans="2:7" x14ac:dyDescent="0.2">
      <c r="B272" s="63" t="s">
        <v>187</v>
      </c>
      <c r="C272" s="63" t="s">
        <v>188</v>
      </c>
      <c r="D272" s="62">
        <v>2</v>
      </c>
      <c r="G272" s="59"/>
    </row>
    <row r="273" spans="2:7" x14ac:dyDescent="0.2">
      <c r="B273" s="63" t="s">
        <v>95</v>
      </c>
      <c r="C273" s="63" t="s">
        <v>96</v>
      </c>
      <c r="D273" s="62">
        <v>0</v>
      </c>
      <c r="G273" s="59"/>
    </row>
    <row r="274" spans="2:7" x14ac:dyDescent="0.2">
      <c r="B274" s="63" t="s">
        <v>97</v>
      </c>
      <c r="C274" s="63" t="s">
        <v>98</v>
      </c>
      <c r="D274" s="62">
        <v>0</v>
      </c>
      <c r="G274" s="59"/>
    </row>
    <row r="275" spans="2:7" x14ac:dyDescent="0.2">
      <c r="B275" s="63" t="s">
        <v>99</v>
      </c>
      <c r="C275" s="63" t="s">
        <v>100</v>
      </c>
      <c r="D275" s="62">
        <v>0</v>
      </c>
      <c r="G275" s="59"/>
    </row>
    <row r="276" spans="2:7" x14ac:dyDescent="0.2">
      <c r="B276" s="63" t="s">
        <v>101</v>
      </c>
      <c r="C276" s="63" t="s">
        <v>102</v>
      </c>
      <c r="D276" s="62">
        <v>3</v>
      </c>
      <c r="G276" s="59"/>
    </row>
    <row r="277" spans="2:7" x14ac:dyDescent="0.2">
      <c r="B277" s="63" t="s">
        <v>103</v>
      </c>
      <c r="C277" s="63" t="s">
        <v>104</v>
      </c>
      <c r="D277" s="62">
        <v>7</v>
      </c>
      <c r="G277" s="59"/>
    </row>
    <row r="278" spans="2:7" x14ac:dyDescent="0.2">
      <c r="B278" s="63" t="s">
        <v>105</v>
      </c>
      <c r="C278" s="63" t="s">
        <v>106</v>
      </c>
      <c r="D278" s="62">
        <v>0</v>
      </c>
      <c r="G278" s="59"/>
    </row>
    <row r="279" spans="2:7" x14ac:dyDescent="0.2">
      <c r="B279" s="63" t="s">
        <v>107</v>
      </c>
      <c r="C279" s="63" t="s">
        <v>108</v>
      </c>
      <c r="D279" s="62">
        <v>11</v>
      </c>
      <c r="G279" s="59"/>
    </row>
    <row r="280" spans="2:7" x14ac:dyDescent="0.2">
      <c r="B280" s="63" t="s">
        <v>189</v>
      </c>
      <c r="C280" s="63" t="s">
        <v>190</v>
      </c>
      <c r="D280" s="62">
        <v>41</v>
      </c>
      <c r="G280" s="59"/>
    </row>
    <row r="281" spans="2:7" x14ac:dyDescent="0.2">
      <c r="B281" s="63" t="s">
        <v>191</v>
      </c>
      <c r="C281" s="63" t="s">
        <v>192</v>
      </c>
      <c r="D281" s="62">
        <v>8</v>
      </c>
      <c r="G281" s="59"/>
    </row>
    <row r="282" spans="2:7" x14ac:dyDescent="0.2">
      <c r="B282" s="63" t="s">
        <v>193</v>
      </c>
      <c r="C282" s="63" t="s">
        <v>194</v>
      </c>
      <c r="D282" s="62">
        <v>7</v>
      </c>
      <c r="G282" s="59"/>
    </row>
    <row r="283" spans="2:7" x14ac:dyDescent="0.2">
      <c r="B283" s="63" t="s">
        <v>195</v>
      </c>
      <c r="C283" s="63" t="s">
        <v>196</v>
      </c>
      <c r="D283" s="62">
        <v>10</v>
      </c>
      <c r="G283" s="59"/>
    </row>
    <row r="284" spans="2:7" x14ac:dyDescent="0.2">
      <c r="B284" s="63" t="s">
        <v>197</v>
      </c>
      <c r="C284" s="63" t="s">
        <v>198</v>
      </c>
      <c r="D284" s="62">
        <v>11</v>
      </c>
      <c r="G284" s="59"/>
    </row>
    <row r="285" spans="2:7" x14ac:dyDescent="0.2">
      <c r="B285" s="63" t="s">
        <v>199</v>
      </c>
      <c r="C285" s="63" t="s">
        <v>200</v>
      </c>
      <c r="D285" s="62">
        <v>12</v>
      </c>
      <c r="G285" s="59"/>
    </row>
    <row r="286" spans="2:7" x14ac:dyDescent="0.2">
      <c r="B286" s="63" t="s">
        <v>201</v>
      </c>
      <c r="C286" s="63" t="s">
        <v>202</v>
      </c>
      <c r="D286" s="62">
        <v>13</v>
      </c>
      <c r="G286" s="59"/>
    </row>
    <row r="287" spans="2:7" x14ac:dyDescent="0.2">
      <c r="B287" s="63" t="s">
        <v>489</v>
      </c>
      <c r="C287" s="63" t="s">
        <v>490</v>
      </c>
      <c r="D287" s="62">
        <v>4</v>
      </c>
      <c r="G287" s="59"/>
    </row>
    <row r="288" spans="2:7" x14ac:dyDescent="0.2">
      <c r="B288" s="63" t="s">
        <v>491</v>
      </c>
      <c r="C288" s="63" t="s">
        <v>492</v>
      </c>
      <c r="D288" s="62">
        <v>0</v>
      </c>
      <c r="G288" s="59"/>
    </row>
    <row r="289" spans="2:7" x14ac:dyDescent="0.2">
      <c r="B289" s="63" t="s">
        <v>493</v>
      </c>
      <c r="C289" s="63" t="s">
        <v>494</v>
      </c>
      <c r="D289" s="62">
        <v>43</v>
      </c>
      <c r="G289" s="59"/>
    </row>
    <row r="290" spans="2:7" x14ac:dyDescent="0.2">
      <c r="B290" s="63" t="s">
        <v>495</v>
      </c>
      <c r="C290" s="63" t="s">
        <v>496</v>
      </c>
      <c r="D290" s="62">
        <v>14</v>
      </c>
      <c r="G290" s="59"/>
    </row>
    <row r="291" spans="2:7" x14ac:dyDescent="0.2">
      <c r="B291" s="63" t="s">
        <v>497</v>
      </c>
      <c r="C291" s="63" t="s">
        <v>498</v>
      </c>
      <c r="D291" s="62">
        <v>1</v>
      </c>
      <c r="G291" s="59"/>
    </row>
    <row r="292" spans="2:7" x14ac:dyDescent="0.2">
      <c r="B292" s="63" t="s">
        <v>587</v>
      </c>
      <c r="C292" s="63" t="s">
        <v>588</v>
      </c>
      <c r="D292" s="62">
        <v>5</v>
      </c>
      <c r="G292" s="59"/>
    </row>
    <row r="293" spans="2:7" x14ac:dyDescent="0.2">
      <c r="B293" s="63" t="s">
        <v>589</v>
      </c>
      <c r="C293" s="63" t="s">
        <v>590</v>
      </c>
      <c r="D293" s="62">
        <v>18</v>
      </c>
      <c r="G293" s="59"/>
    </row>
    <row r="294" spans="2:7" x14ac:dyDescent="0.2">
      <c r="B294" s="63" t="s">
        <v>591</v>
      </c>
      <c r="C294" s="63" t="s">
        <v>592</v>
      </c>
      <c r="D294" s="62">
        <v>6</v>
      </c>
      <c r="G294" s="59"/>
    </row>
    <row r="295" spans="2:7" x14ac:dyDescent="0.2">
      <c r="B295" s="63" t="s">
        <v>593</v>
      </c>
      <c r="C295" s="63" t="s">
        <v>594</v>
      </c>
      <c r="D295" s="62">
        <v>8</v>
      </c>
      <c r="G295" s="59"/>
    </row>
    <row r="296" spans="2:7" x14ac:dyDescent="0.2">
      <c r="B296" s="63" t="s">
        <v>595</v>
      </c>
      <c r="C296" s="63" t="s">
        <v>596</v>
      </c>
      <c r="D296" s="62">
        <v>0</v>
      </c>
      <c r="G296" s="59"/>
    </row>
    <row r="297" spans="2:7" x14ac:dyDescent="0.2">
      <c r="B297" s="63" t="s">
        <v>207</v>
      </c>
      <c r="C297" s="63" t="s">
        <v>208</v>
      </c>
      <c r="D297" s="62">
        <v>10</v>
      </c>
      <c r="G297" s="59"/>
    </row>
    <row r="298" spans="2:7" x14ac:dyDescent="0.2">
      <c r="B298" s="63" t="s">
        <v>209</v>
      </c>
      <c r="C298" s="63" t="s">
        <v>210</v>
      </c>
      <c r="D298" s="62">
        <v>11</v>
      </c>
      <c r="G298" s="59"/>
    </row>
    <row r="299" spans="2:7" x14ac:dyDescent="0.2">
      <c r="B299" s="63" t="s">
        <v>211</v>
      </c>
      <c r="C299" s="63" t="s">
        <v>212</v>
      </c>
      <c r="D299" s="62">
        <v>21</v>
      </c>
      <c r="G299" s="59"/>
    </row>
    <row r="300" spans="2:7" x14ac:dyDescent="0.2">
      <c r="B300" s="63" t="s">
        <v>213</v>
      </c>
      <c r="C300" s="63" t="s">
        <v>214</v>
      </c>
      <c r="D300" s="62">
        <v>16</v>
      </c>
      <c r="G300" s="59"/>
    </row>
    <row r="301" spans="2:7" x14ac:dyDescent="0.2">
      <c r="B301" s="63" t="s">
        <v>215</v>
      </c>
      <c r="C301" s="63" t="s">
        <v>216</v>
      </c>
      <c r="D301" s="62">
        <v>7</v>
      </c>
      <c r="G301" s="59"/>
    </row>
    <row r="302" spans="2:7" x14ac:dyDescent="0.2">
      <c r="B302" s="63" t="s">
        <v>217</v>
      </c>
      <c r="C302" s="63" t="s">
        <v>218</v>
      </c>
      <c r="D302" s="62">
        <v>12</v>
      </c>
      <c r="G302" s="59"/>
    </row>
    <row r="303" spans="2:7" x14ac:dyDescent="0.2">
      <c r="B303" s="63" t="s">
        <v>219</v>
      </c>
      <c r="C303" s="63" t="s">
        <v>220</v>
      </c>
      <c r="D303" s="62">
        <v>1</v>
      </c>
      <c r="G303" s="59"/>
    </row>
    <row r="304" spans="2:7" x14ac:dyDescent="0.2">
      <c r="B304" s="63" t="s">
        <v>221</v>
      </c>
      <c r="C304" s="63" t="s">
        <v>222</v>
      </c>
      <c r="D304" s="62">
        <v>2</v>
      </c>
      <c r="G304" s="59"/>
    </row>
    <row r="305" spans="2:7" x14ac:dyDescent="0.2">
      <c r="B305" s="63" t="s">
        <v>333</v>
      </c>
      <c r="C305" s="63" t="s">
        <v>334</v>
      </c>
      <c r="D305" s="62">
        <v>5</v>
      </c>
      <c r="G305" s="59"/>
    </row>
    <row r="306" spans="2:7" x14ac:dyDescent="0.2">
      <c r="B306" s="63" t="s">
        <v>335</v>
      </c>
      <c r="C306" s="63" t="s">
        <v>336</v>
      </c>
      <c r="D306" s="62">
        <v>25</v>
      </c>
      <c r="G306" s="59"/>
    </row>
    <row r="307" spans="2:7" x14ac:dyDescent="0.2">
      <c r="B307" s="63" t="s">
        <v>337</v>
      </c>
      <c r="C307" s="63" t="s">
        <v>338</v>
      </c>
      <c r="D307" s="62">
        <v>10</v>
      </c>
      <c r="G307" s="59"/>
    </row>
    <row r="308" spans="2:7" x14ac:dyDescent="0.2">
      <c r="B308" s="63" t="s">
        <v>339</v>
      </c>
      <c r="C308" s="63" t="s">
        <v>340</v>
      </c>
      <c r="D308" s="62">
        <v>31</v>
      </c>
      <c r="G308" s="59"/>
    </row>
    <row r="309" spans="2:7" x14ac:dyDescent="0.2">
      <c r="B309" s="63" t="s">
        <v>341</v>
      </c>
      <c r="C309" s="63" t="s">
        <v>342</v>
      </c>
      <c r="D309" s="62">
        <v>0</v>
      </c>
      <c r="G309" s="59"/>
    </row>
    <row r="310" spans="2:7" x14ac:dyDescent="0.2">
      <c r="B310" s="63" t="s">
        <v>343</v>
      </c>
      <c r="C310" s="63" t="s">
        <v>344</v>
      </c>
      <c r="D310" s="62">
        <v>4</v>
      </c>
      <c r="G310" s="59"/>
    </row>
    <row r="311" spans="2:7" x14ac:dyDescent="0.2">
      <c r="B311" s="63" t="s">
        <v>345</v>
      </c>
      <c r="C311" s="63" t="s">
        <v>346</v>
      </c>
      <c r="D311" s="62">
        <v>0</v>
      </c>
      <c r="G311" s="59"/>
    </row>
    <row r="312" spans="2:7" x14ac:dyDescent="0.2">
      <c r="B312" s="63" t="s">
        <v>499</v>
      </c>
      <c r="C312" s="63" t="s">
        <v>500</v>
      </c>
      <c r="D312" s="62">
        <v>1</v>
      </c>
      <c r="G312" s="59"/>
    </row>
    <row r="313" spans="2:7" x14ac:dyDescent="0.2">
      <c r="B313" s="63" t="s">
        <v>501</v>
      </c>
      <c r="C313" s="63" t="s">
        <v>502</v>
      </c>
      <c r="D313" s="62">
        <v>12</v>
      </c>
      <c r="G313" s="59"/>
    </row>
    <row r="314" spans="2:7" x14ac:dyDescent="0.2">
      <c r="B314" s="63" t="s">
        <v>503</v>
      </c>
      <c r="C314" s="63" t="s">
        <v>504</v>
      </c>
      <c r="D314" s="62">
        <v>1</v>
      </c>
      <c r="G314" s="59"/>
    </row>
    <row r="315" spans="2:7" x14ac:dyDescent="0.2">
      <c r="B315" s="63" t="s">
        <v>505</v>
      </c>
      <c r="C315" s="63" t="s">
        <v>506</v>
      </c>
      <c r="D315" s="62">
        <v>0</v>
      </c>
      <c r="G315" s="59"/>
    </row>
    <row r="316" spans="2:7" x14ac:dyDescent="0.2">
      <c r="B316" s="63" t="s">
        <v>507</v>
      </c>
      <c r="C316" s="63" t="s">
        <v>508</v>
      </c>
      <c r="D316" s="62">
        <v>7</v>
      </c>
      <c r="G316" s="59"/>
    </row>
    <row r="317" spans="2:7" x14ac:dyDescent="0.2">
      <c r="B317" s="63" t="s">
        <v>509</v>
      </c>
      <c r="C317" s="63" t="s">
        <v>510</v>
      </c>
      <c r="D317" s="62">
        <v>7</v>
      </c>
      <c r="G317" s="59"/>
    </row>
    <row r="318" spans="2:7" x14ac:dyDescent="0.2">
      <c r="B318" s="63" t="s">
        <v>511</v>
      </c>
      <c r="C318" s="63" t="s">
        <v>512</v>
      </c>
      <c r="D318" s="62">
        <v>1</v>
      </c>
      <c r="G318" s="59"/>
    </row>
    <row r="319" spans="2:7" x14ac:dyDescent="0.2">
      <c r="B319" s="63" t="s">
        <v>513</v>
      </c>
      <c r="C319" s="63" t="s">
        <v>514</v>
      </c>
      <c r="D319" s="62">
        <v>4</v>
      </c>
      <c r="G319" s="59"/>
    </row>
    <row r="320" spans="2:7" x14ac:dyDescent="0.2">
      <c r="B320" s="63" t="s">
        <v>515</v>
      </c>
      <c r="C320" s="63" t="s">
        <v>516</v>
      </c>
      <c r="D320" s="62">
        <v>4</v>
      </c>
      <c r="G320" s="59"/>
    </row>
    <row r="321" spans="2:7" x14ac:dyDescent="0.2">
      <c r="B321" s="63" t="s">
        <v>517</v>
      </c>
      <c r="C321" s="63" t="s">
        <v>518</v>
      </c>
      <c r="D321" s="62">
        <v>1</v>
      </c>
      <c r="G321" s="59"/>
    </row>
    <row r="322" spans="2:7" x14ac:dyDescent="0.2">
      <c r="B322" s="63" t="s">
        <v>519</v>
      </c>
      <c r="C322" s="63" t="s">
        <v>520</v>
      </c>
      <c r="D322" s="62">
        <v>19</v>
      </c>
      <c r="G322" s="59"/>
    </row>
    <row r="323" spans="2:7" x14ac:dyDescent="0.2">
      <c r="B323" s="63" t="s">
        <v>223</v>
      </c>
      <c r="C323" s="63" t="s">
        <v>224</v>
      </c>
      <c r="D323" s="62">
        <v>1</v>
      </c>
      <c r="G323" s="59"/>
    </row>
    <row r="324" spans="2:7" x14ac:dyDescent="0.2">
      <c r="B324" s="63" t="s">
        <v>225</v>
      </c>
      <c r="C324" s="63" t="s">
        <v>226</v>
      </c>
      <c r="D324" s="62">
        <v>17</v>
      </c>
      <c r="G324" s="59"/>
    </row>
    <row r="325" spans="2:7" x14ac:dyDescent="0.2">
      <c r="B325" s="63" t="s">
        <v>227</v>
      </c>
      <c r="C325" s="63" t="s">
        <v>228</v>
      </c>
      <c r="D325" s="62">
        <v>25</v>
      </c>
      <c r="G325" s="59"/>
    </row>
    <row r="326" spans="2:7" x14ac:dyDescent="0.2">
      <c r="B326" s="63" t="s">
        <v>229</v>
      </c>
      <c r="C326" s="63" t="s">
        <v>230</v>
      </c>
      <c r="D326" s="62">
        <v>11</v>
      </c>
      <c r="G326" s="59"/>
    </row>
    <row r="327" spans="2:7" x14ac:dyDescent="0.2">
      <c r="B327" s="63" t="s">
        <v>231</v>
      </c>
      <c r="C327" s="63" t="s">
        <v>232</v>
      </c>
      <c r="D327" s="62">
        <v>5</v>
      </c>
      <c r="G327" s="59"/>
    </row>
    <row r="328" spans="2:7" x14ac:dyDescent="0.2">
      <c r="B328" s="63" t="s">
        <v>521</v>
      </c>
      <c r="C328" s="63" t="s">
        <v>522</v>
      </c>
      <c r="D328" s="62">
        <v>3</v>
      </c>
      <c r="G328" s="59"/>
    </row>
    <row r="329" spans="2:7" x14ac:dyDescent="0.2">
      <c r="B329" s="63" t="s">
        <v>523</v>
      </c>
      <c r="C329" s="63" t="s">
        <v>524</v>
      </c>
      <c r="D329" s="62">
        <v>17</v>
      </c>
      <c r="G329" s="59"/>
    </row>
    <row r="330" spans="2:7" x14ac:dyDescent="0.2">
      <c r="B330" s="63" t="s">
        <v>525</v>
      </c>
      <c r="C330" s="63" t="s">
        <v>526</v>
      </c>
      <c r="D330" s="62">
        <v>2</v>
      </c>
      <c r="G330" s="59"/>
    </row>
    <row r="331" spans="2:7" x14ac:dyDescent="0.2">
      <c r="B331" s="63" t="s">
        <v>527</v>
      </c>
      <c r="C331" s="63" t="s">
        <v>528</v>
      </c>
      <c r="D331" s="62">
        <v>5</v>
      </c>
      <c r="G331" s="59"/>
    </row>
    <row r="332" spans="2:7" x14ac:dyDescent="0.2">
      <c r="B332" s="63" t="s">
        <v>529</v>
      </c>
      <c r="C332" s="63" t="s">
        <v>530</v>
      </c>
      <c r="D332" s="62">
        <v>15</v>
      </c>
      <c r="G332" s="59"/>
    </row>
    <row r="333" spans="2:7" x14ac:dyDescent="0.2">
      <c r="B333" s="63" t="s">
        <v>531</v>
      </c>
      <c r="C333" s="63" t="s">
        <v>532</v>
      </c>
      <c r="D333" s="62">
        <v>19</v>
      </c>
      <c r="G333" s="59"/>
    </row>
    <row r="334" spans="2:7" x14ac:dyDescent="0.2">
      <c r="B334" s="63" t="s">
        <v>533</v>
      </c>
      <c r="C334" s="63" t="s">
        <v>534</v>
      </c>
      <c r="D334" s="62">
        <v>2</v>
      </c>
      <c r="G334" s="59"/>
    </row>
    <row r="335" spans="2:7" x14ac:dyDescent="0.2">
      <c r="B335" s="63" t="s">
        <v>247</v>
      </c>
      <c r="C335" s="63" t="s">
        <v>248</v>
      </c>
      <c r="D335" s="62">
        <v>3</v>
      </c>
      <c r="G335" s="59"/>
    </row>
    <row r="336" spans="2:7" x14ac:dyDescent="0.2">
      <c r="B336" s="63" t="s">
        <v>249</v>
      </c>
      <c r="C336" s="63" t="s">
        <v>250</v>
      </c>
      <c r="D336" s="62">
        <v>6</v>
      </c>
      <c r="G336" s="59"/>
    </row>
    <row r="337" spans="1:7" x14ac:dyDescent="0.2">
      <c r="B337" s="63" t="s">
        <v>251</v>
      </c>
      <c r="C337" s="63" t="s">
        <v>252</v>
      </c>
      <c r="D337" s="62">
        <v>7</v>
      </c>
      <c r="G337" s="59"/>
    </row>
    <row r="338" spans="1:7" x14ac:dyDescent="0.2">
      <c r="B338" s="63" t="s">
        <v>253</v>
      </c>
      <c r="C338" s="63" t="s">
        <v>254</v>
      </c>
      <c r="D338" s="62">
        <v>7</v>
      </c>
      <c r="G338" s="59"/>
    </row>
    <row r="339" spans="1:7" x14ac:dyDescent="0.2">
      <c r="B339" s="63" t="s">
        <v>255</v>
      </c>
      <c r="C339" s="63" t="s">
        <v>256</v>
      </c>
      <c r="D339" s="62">
        <v>14</v>
      </c>
      <c r="G339" s="59"/>
    </row>
    <row r="340" spans="1:7" x14ac:dyDescent="0.2">
      <c r="B340" s="63" t="s">
        <v>257</v>
      </c>
      <c r="C340" s="63" t="s">
        <v>258</v>
      </c>
      <c r="D340" s="62">
        <v>11</v>
      </c>
      <c r="G340" s="59"/>
    </row>
    <row r="341" spans="1:7" x14ac:dyDescent="0.2">
      <c r="B341" s="63" t="s">
        <v>309</v>
      </c>
      <c r="C341" s="63" t="s">
        <v>310</v>
      </c>
      <c r="D341" s="62">
        <v>7</v>
      </c>
      <c r="G341" s="59"/>
    </row>
    <row r="342" spans="1:7" x14ac:dyDescent="0.2">
      <c r="B342" s="63" t="s">
        <v>317</v>
      </c>
      <c r="C342" s="63" t="s">
        <v>318</v>
      </c>
      <c r="D342" s="62">
        <v>11</v>
      </c>
      <c r="G342" s="59"/>
    </row>
    <row r="343" spans="1:7" x14ac:dyDescent="0.2">
      <c r="B343" s="63" t="s">
        <v>303</v>
      </c>
      <c r="C343" s="63" t="s">
        <v>304</v>
      </c>
      <c r="D343" s="62">
        <v>11</v>
      </c>
      <c r="G343" s="59"/>
    </row>
    <row r="344" spans="1:7" x14ac:dyDescent="0.2">
      <c r="B344" s="63" t="s">
        <v>311</v>
      </c>
      <c r="C344" s="63" t="s">
        <v>312</v>
      </c>
      <c r="D344" s="62">
        <v>4</v>
      </c>
      <c r="G344" s="59"/>
    </row>
    <row r="345" spans="1:7" ht="13.5" thickBot="1" x14ac:dyDescent="0.25">
      <c r="A345" s="51"/>
      <c r="B345" s="66"/>
      <c r="C345" s="66"/>
      <c r="D345" s="67"/>
      <c r="E345" s="67"/>
    </row>
    <row r="347" spans="1:7" x14ac:dyDescent="0.2">
      <c r="B347" s="49" t="s">
        <v>606</v>
      </c>
    </row>
    <row r="348" spans="1:7" ht="12.75" customHeight="1" x14ac:dyDescent="0.2">
      <c r="B348" s="160" t="s">
        <v>789</v>
      </c>
      <c r="C348" s="160"/>
      <c r="D348" s="160"/>
    </row>
    <row r="349" spans="1:7" ht="12.75" customHeight="1" x14ac:dyDescent="0.2">
      <c r="B349" s="160"/>
      <c r="C349" s="160"/>
      <c r="D349" s="160"/>
    </row>
    <row r="350" spans="1:7" ht="12.75" customHeight="1" x14ac:dyDescent="0.2">
      <c r="B350" s="160"/>
      <c r="C350" s="160"/>
      <c r="D350" s="160"/>
    </row>
    <row r="351" spans="1:7" ht="12.75" customHeight="1" x14ac:dyDescent="0.2">
      <c r="B351" s="160"/>
      <c r="C351" s="160"/>
      <c r="D351" s="160"/>
    </row>
    <row r="352" spans="1:7" ht="12.75" customHeight="1" x14ac:dyDescent="0.2">
      <c r="B352" s="160"/>
      <c r="C352" s="160"/>
      <c r="D352" s="160"/>
    </row>
    <row r="353" spans="2:4" ht="12.75" customHeight="1" x14ac:dyDescent="0.2">
      <c r="B353" s="160"/>
      <c r="C353" s="160"/>
      <c r="D353" s="160"/>
    </row>
  </sheetData>
  <mergeCells count="1">
    <mergeCell ref="B348:D353"/>
  </mergeCells>
  <conditionalFormatting sqref="G6:G344">
    <cfRule type="cellIs" dxfId="18" priority="1" stopIfTrue="1" operator="greaterThan">
      <formula>0</formula>
    </cfRule>
  </conditionalFormatting>
  <hyperlinks>
    <hyperlink ref="A1:B1" location="Contents!A1" display="Contents"/>
  </hyperlinks>
  <pageMargins left="0.70866141732283516" right="0.70866141732283516" top="0.74803149606299213" bottom="0.74803149606299213" header="0.31496062992126012" footer="0.31496062992126012"/>
  <pageSetup paperSize="0" scale="85" fitToWidth="0" fitToHeight="0" orientation="portrait"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28"/>
  <sheetViews>
    <sheetView zoomScaleNormal="100" workbookViewId="0"/>
  </sheetViews>
  <sheetFormatPr defaultColWidth="8.88671875" defaultRowHeight="15" x14ac:dyDescent="0.2"/>
  <cols>
    <col min="1" max="1" width="2.21875" style="2" customWidth="1"/>
    <col min="2" max="2" width="20.4414062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5" x14ac:dyDescent="0.2">
      <c r="A1" s="47" t="s">
        <v>0</v>
      </c>
      <c r="B1" s="47"/>
    </row>
    <row r="2" spans="1:5" ht="15.75" x14ac:dyDescent="0.25">
      <c r="A2" s="15" t="s">
        <v>692</v>
      </c>
    </row>
    <row r="3" spans="1:5" ht="15.75" thickBot="1" x14ac:dyDescent="0.25">
      <c r="B3" s="73"/>
      <c r="C3" s="73"/>
      <c r="D3" s="73"/>
      <c r="E3" s="73"/>
    </row>
    <row r="4" spans="1:5" ht="27.75" thickBot="1" x14ac:dyDescent="0.25">
      <c r="B4" s="102" t="s">
        <v>663</v>
      </c>
      <c r="C4" s="103" t="s">
        <v>726</v>
      </c>
      <c r="D4" s="104" t="s">
        <v>727</v>
      </c>
      <c r="E4" s="104" t="s">
        <v>728</v>
      </c>
    </row>
    <row r="5" spans="1:5" ht="15" customHeight="1" x14ac:dyDescent="0.2">
      <c r="B5" s="105"/>
      <c r="C5" s="106"/>
      <c r="D5" s="107"/>
      <c r="E5" s="107"/>
    </row>
    <row r="6" spans="1:5" x14ac:dyDescent="0.2">
      <c r="B6" s="108">
        <v>2013</v>
      </c>
      <c r="C6" s="109">
        <v>14023</v>
      </c>
      <c r="D6" s="110">
        <v>566145947</v>
      </c>
      <c r="E6" s="110">
        <v>2840372118</v>
      </c>
    </row>
    <row r="7" spans="1:5" x14ac:dyDescent="0.2">
      <c r="B7" s="111" t="s">
        <v>674</v>
      </c>
      <c r="C7" s="112">
        <v>2103</v>
      </c>
      <c r="D7" s="113">
        <v>78085336</v>
      </c>
      <c r="E7" s="113">
        <v>391354274</v>
      </c>
    </row>
    <row r="8" spans="1:5" x14ac:dyDescent="0.2">
      <c r="B8" s="111" t="s">
        <v>671</v>
      </c>
      <c r="C8" s="112">
        <v>3944</v>
      </c>
      <c r="D8" s="113">
        <v>156235889</v>
      </c>
      <c r="E8" s="113">
        <v>784314062</v>
      </c>
    </row>
    <row r="9" spans="1:5" x14ac:dyDescent="0.2">
      <c r="B9" s="111" t="s">
        <v>672</v>
      </c>
      <c r="C9" s="112">
        <v>7976</v>
      </c>
      <c r="D9" s="113">
        <v>331824722</v>
      </c>
      <c r="E9" s="113">
        <v>1664703782</v>
      </c>
    </row>
    <row r="10" spans="1:5" x14ac:dyDescent="0.2">
      <c r="B10" s="108">
        <v>2014</v>
      </c>
      <c r="C10" s="109">
        <v>28376</v>
      </c>
      <c r="D10" s="110">
        <v>1226043104</v>
      </c>
      <c r="E10" s="110">
        <v>6160417023</v>
      </c>
    </row>
    <row r="11" spans="1:5" x14ac:dyDescent="0.2">
      <c r="B11" s="111" t="s">
        <v>674</v>
      </c>
      <c r="C11" s="112">
        <v>5581</v>
      </c>
      <c r="D11" s="113">
        <v>235211787</v>
      </c>
      <c r="E11" s="113">
        <v>1181894406</v>
      </c>
    </row>
    <row r="12" spans="1:5" x14ac:dyDescent="0.2">
      <c r="B12" s="111" t="s">
        <v>671</v>
      </c>
      <c r="C12" s="112">
        <v>8775</v>
      </c>
      <c r="D12" s="113">
        <v>380805175</v>
      </c>
      <c r="E12" s="113">
        <v>1913715435</v>
      </c>
    </row>
    <row r="13" spans="1:5" x14ac:dyDescent="0.2">
      <c r="B13" s="111" t="s">
        <v>795</v>
      </c>
      <c r="C13" s="112">
        <v>5846</v>
      </c>
      <c r="D13" s="113">
        <v>252665796</v>
      </c>
      <c r="E13" s="113">
        <v>1269985345</v>
      </c>
    </row>
    <row r="14" spans="1:5" x14ac:dyDescent="0.2">
      <c r="B14" s="111" t="s">
        <v>794</v>
      </c>
      <c r="C14" s="112">
        <v>8174</v>
      </c>
      <c r="D14" s="113">
        <v>357360346</v>
      </c>
      <c r="E14" s="113">
        <v>1794821837</v>
      </c>
    </row>
    <row r="15" spans="1:5" x14ac:dyDescent="0.2">
      <c r="B15" s="108">
        <v>2015</v>
      </c>
      <c r="C15" s="109">
        <v>31827</v>
      </c>
      <c r="D15" s="110">
        <v>1469255628</v>
      </c>
      <c r="E15" s="110">
        <v>7399133542</v>
      </c>
    </row>
    <row r="16" spans="1:5" x14ac:dyDescent="0.2">
      <c r="B16" s="111" t="s">
        <v>793</v>
      </c>
      <c r="C16" s="112">
        <v>4929</v>
      </c>
      <c r="D16" s="113">
        <v>215839215</v>
      </c>
      <c r="E16" s="113">
        <v>1085278492</v>
      </c>
    </row>
    <row r="17" spans="2:16" x14ac:dyDescent="0.2">
      <c r="B17" s="111" t="s">
        <v>792</v>
      </c>
      <c r="C17" s="112">
        <v>9355</v>
      </c>
      <c r="D17" s="113">
        <v>429755197</v>
      </c>
      <c r="E17" s="113">
        <v>2163861627</v>
      </c>
    </row>
    <row r="18" spans="2:16" x14ac:dyDescent="0.2">
      <c r="B18" s="111" t="s">
        <v>791</v>
      </c>
      <c r="C18" s="112">
        <v>6899</v>
      </c>
      <c r="D18" s="113">
        <v>319334604</v>
      </c>
      <c r="E18" s="113">
        <v>1608841199</v>
      </c>
    </row>
    <row r="19" spans="2:16" x14ac:dyDescent="0.25">
      <c r="B19" s="111" t="s">
        <v>790</v>
      </c>
      <c r="C19" s="112">
        <v>10644</v>
      </c>
      <c r="D19" s="113">
        <v>504326612</v>
      </c>
      <c r="E19" s="113">
        <v>2541152224</v>
      </c>
    </row>
    <row r="20" spans="2:16" x14ac:dyDescent="0.25">
      <c r="B20" s="108">
        <v>2016</v>
      </c>
      <c r="C20" s="109">
        <v>6788</v>
      </c>
      <c r="D20" s="110">
        <v>329148285</v>
      </c>
      <c r="E20" s="110">
        <v>1652412641</v>
      </c>
    </row>
    <row r="21" spans="2:16" x14ac:dyDescent="0.25">
      <c r="B21" s="111" t="s">
        <v>674</v>
      </c>
      <c r="C21" s="112">
        <v>6788</v>
      </c>
      <c r="D21" s="113">
        <v>329148285</v>
      </c>
      <c r="E21" s="113">
        <v>1652412641</v>
      </c>
    </row>
    <row r="22" spans="2:16" x14ac:dyDescent="0.2">
      <c r="B22" s="115" t="s">
        <v>668</v>
      </c>
      <c r="C22" s="116">
        <v>81014</v>
      </c>
      <c r="D22" s="117">
        <v>3590592964</v>
      </c>
      <c r="E22" s="117">
        <v>18052335324</v>
      </c>
      <c r="I22" s="118"/>
      <c r="J22" s="118"/>
      <c r="K22" s="119"/>
      <c r="L22" s="114"/>
      <c r="N22" s="114"/>
      <c r="O22" s="114"/>
      <c r="P22" s="114"/>
    </row>
    <row r="23" spans="2:16" ht="12.75" customHeight="1" thickBot="1" x14ac:dyDescent="0.25">
      <c r="B23" s="102"/>
      <c r="C23" s="120"/>
      <c r="D23" s="121"/>
      <c r="E23" s="121"/>
      <c r="I23" s="119"/>
      <c r="J23" s="119"/>
      <c r="K23" s="119"/>
      <c r="L23" s="114"/>
      <c r="M23" s="114"/>
      <c r="N23" s="114"/>
      <c r="O23" s="114"/>
      <c r="P23" s="114"/>
    </row>
    <row r="24" spans="2:16" x14ac:dyDescent="0.2">
      <c r="B24" s="114"/>
      <c r="C24" s="114"/>
      <c r="D24" s="113"/>
      <c r="E24" s="113"/>
      <c r="G24" s="114"/>
      <c r="H24" s="114"/>
      <c r="I24" s="114"/>
      <c r="J24" s="114"/>
      <c r="K24" s="114"/>
      <c r="L24" s="114"/>
      <c r="M24" s="114"/>
      <c r="N24" s="114"/>
      <c r="O24" s="114"/>
      <c r="P24" s="114"/>
    </row>
    <row r="25" spans="2:16" x14ac:dyDescent="0.2">
      <c r="B25" s="122" t="s">
        <v>708</v>
      </c>
      <c r="C25" s="114"/>
      <c r="D25" s="113"/>
      <c r="E25" s="113"/>
      <c r="G25" s="114"/>
      <c r="H25" s="114"/>
      <c r="I25" s="114"/>
      <c r="J25" s="114"/>
      <c r="K25" s="114"/>
      <c r="L25" s="114"/>
      <c r="M25" s="114"/>
      <c r="N25" s="114"/>
      <c r="O25" s="114"/>
      <c r="P25" s="114"/>
    </row>
    <row r="26" spans="2:16" ht="24" customHeight="1" x14ac:dyDescent="0.2">
      <c r="B26" s="161" t="s">
        <v>709</v>
      </c>
      <c r="C26" s="161"/>
      <c r="D26" s="161"/>
      <c r="E26" s="161"/>
      <c r="G26" s="114"/>
      <c r="H26" s="114"/>
      <c r="I26" s="114"/>
      <c r="J26" s="114"/>
      <c r="K26" s="114"/>
      <c r="L26" s="114"/>
      <c r="M26" s="114"/>
      <c r="N26" s="114"/>
      <c r="O26" s="114"/>
      <c r="P26" s="114"/>
    </row>
    <row r="27" spans="2:16" ht="15" customHeight="1" x14ac:dyDescent="0.2">
      <c r="B27" s="123" t="s">
        <v>710</v>
      </c>
      <c r="C27" s="114"/>
      <c r="D27" s="113"/>
      <c r="E27" s="113"/>
    </row>
    <row r="28" spans="2:16" ht="41.25" customHeight="1" x14ac:dyDescent="0.2">
      <c r="B28" s="162" t="s">
        <v>711</v>
      </c>
      <c r="C28" s="162"/>
      <c r="D28" s="162"/>
      <c r="E28" s="162"/>
    </row>
  </sheetData>
  <mergeCells count="2">
    <mergeCell ref="B26:E26"/>
    <mergeCell ref="B28:E28"/>
  </mergeCells>
  <hyperlinks>
    <hyperlink ref="A1:B1" location="Contents!A1" display="Contents"/>
  </hyperlinks>
  <pageMargins left="0.25" right="0.25" top="0.75" bottom="0.75" header="0.3" footer="0.3"/>
  <pageSetup paperSize="9" scale="93"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P28"/>
  <sheetViews>
    <sheetView workbookViewId="0"/>
  </sheetViews>
  <sheetFormatPr defaultColWidth="8.88671875" defaultRowHeight="15" x14ac:dyDescent="0.2"/>
  <cols>
    <col min="1" max="1" width="2.21875" style="2" customWidth="1"/>
    <col min="2" max="2" width="20.5546875" style="2" customWidth="1"/>
    <col min="3" max="5" width="16.33203125" style="2" customWidth="1"/>
    <col min="6" max="6" width="8.88671875" style="2"/>
    <col min="7" max="7" width="9.5546875" style="2" bestFit="1" customWidth="1"/>
    <col min="8" max="8" width="27.5546875" style="2" bestFit="1" customWidth="1"/>
    <col min="9" max="16384" width="8.88671875" style="2"/>
  </cols>
  <sheetData>
    <row r="1" spans="1:5" x14ac:dyDescent="0.2">
      <c r="A1" s="47" t="s">
        <v>0</v>
      </c>
      <c r="B1" s="47"/>
    </row>
    <row r="2" spans="1:5" ht="15.75" x14ac:dyDescent="0.25">
      <c r="A2" s="15" t="s">
        <v>729</v>
      </c>
    </row>
    <row r="3" spans="1:5" ht="15.75" thickBot="1" x14ac:dyDescent="0.25">
      <c r="B3" s="73"/>
      <c r="C3" s="73"/>
      <c r="D3" s="73"/>
      <c r="E3" s="73"/>
    </row>
    <row r="4" spans="1:5" ht="27.75" thickBot="1" x14ac:dyDescent="0.25">
      <c r="B4" s="102" t="s">
        <v>663</v>
      </c>
      <c r="C4" s="103" t="s">
        <v>726</v>
      </c>
      <c r="D4" s="104" t="s">
        <v>727</v>
      </c>
      <c r="E4" s="104" t="s">
        <v>728</v>
      </c>
    </row>
    <row r="5" spans="1:5" ht="15" customHeight="1" x14ac:dyDescent="0.2">
      <c r="B5" s="105"/>
      <c r="C5" s="106"/>
      <c r="D5" s="107"/>
      <c r="E5" s="107"/>
    </row>
    <row r="6" spans="1:5" x14ac:dyDescent="0.2">
      <c r="B6" s="108">
        <v>2013</v>
      </c>
      <c r="C6" s="109">
        <v>12467</v>
      </c>
      <c r="D6" s="110">
        <v>485262230</v>
      </c>
      <c r="E6" s="110">
        <v>2432954438</v>
      </c>
    </row>
    <row r="7" spans="1:5" x14ac:dyDescent="0.2">
      <c r="B7" s="111" t="s">
        <v>674</v>
      </c>
      <c r="C7" s="112">
        <v>2004</v>
      </c>
      <c r="D7" s="113">
        <v>73174415</v>
      </c>
      <c r="E7" s="113">
        <v>366719694</v>
      </c>
    </row>
    <row r="8" spans="1:5" x14ac:dyDescent="0.2">
      <c r="B8" s="111" t="s">
        <v>671</v>
      </c>
      <c r="C8" s="112">
        <v>3564</v>
      </c>
      <c r="D8" s="113">
        <v>136692491</v>
      </c>
      <c r="E8" s="113">
        <v>685727817</v>
      </c>
    </row>
    <row r="9" spans="1:5" x14ac:dyDescent="0.2">
      <c r="B9" s="111" t="s">
        <v>672</v>
      </c>
      <c r="C9" s="112">
        <v>6899</v>
      </c>
      <c r="D9" s="113">
        <v>275395324</v>
      </c>
      <c r="E9" s="113">
        <v>1380506927</v>
      </c>
    </row>
    <row r="10" spans="1:5" x14ac:dyDescent="0.2">
      <c r="B10" s="108">
        <v>2014</v>
      </c>
      <c r="C10" s="109">
        <v>22618</v>
      </c>
      <c r="D10" s="110">
        <v>928635200</v>
      </c>
      <c r="E10" s="110">
        <v>4663822714</v>
      </c>
    </row>
    <row r="11" spans="1:5" x14ac:dyDescent="0.2">
      <c r="B11" s="111" t="s">
        <v>674</v>
      </c>
      <c r="C11" s="112">
        <v>4645</v>
      </c>
      <c r="D11" s="113">
        <v>185694164</v>
      </c>
      <c r="E11" s="113">
        <v>932952883</v>
      </c>
    </row>
    <row r="12" spans="1:5" x14ac:dyDescent="0.2">
      <c r="B12" s="111" t="s">
        <v>671</v>
      </c>
      <c r="C12" s="112">
        <v>6943</v>
      </c>
      <c r="D12" s="113">
        <v>285178764</v>
      </c>
      <c r="E12" s="113">
        <v>1431846462</v>
      </c>
    </row>
    <row r="13" spans="1:5" x14ac:dyDescent="0.2">
      <c r="B13" s="111" t="s">
        <v>795</v>
      </c>
      <c r="C13" s="112">
        <v>4588</v>
      </c>
      <c r="D13" s="113">
        <v>188686813</v>
      </c>
      <c r="E13" s="113">
        <v>947930861</v>
      </c>
    </row>
    <row r="14" spans="1:5" x14ac:dyDescent="0.2">
      <c r="B14" s="111" t="s">
        <v>794</v>
      </c>
      <c r="C14" s="112">
        <v>6442</v>
      </c>
      <c r="D14" s="113">
        <v>269075459</v>
      </c>
      <c r="E14" s="113">
        <v>1351092508</v>
      </c>
    </row>
    <row r="15" spans="1:5" x14ac:dyDescent="0.2">
      <c r="B15" s="108">
        <v>2015</v>
      </c>
      <c r="C15" s="109">
        <v>25069</v>
      </c>
      <c r="D15" s="110">
        <v>1105056488</v>
      </c>
      <c r="E15" s="110">
        <v>5561538661</v>
      </c>
    </row>
    <row r="16" spans="1:5" x14ac:dyDescent="0.2">
      <c r="B16" s="111" t="s">
        <v>793</v>
      </c>
      <c r="C16" s="112">
        <v>3841</v>
      </c>
      <c r="D16" s="113">
        <v>159074859</v>
      </c>
      <c r="E16" s="113">
        <v>800001232</v>
      </c>
    </row>
    <row r="17" spans="2:16" x14ac:dyDescent="0.2">
      <c r="B17" s="111" t="s">
        <v>792</v>
      </c>
      <c r="C17" s="112">
        <v>7383</v>
      </c>
      <c r="D17" s="113">
        <v>323794905</v>
      </c>
      <c r="E17" s="113">
        <v>1628474814</v>
      </c>
    </row>
    <row r="18" spans="2:16" x14ac:dyDescent="0.2">
      <c r="B18" s="111" t="s">
        <v>791</v>
      </c>
      <c r="C18" s="112">
        <v>5440</v>
      </c>
      <c r="D18" s="113">
        <v>240767111</v>
      </c>
      <c r="E18" s="113">
        <v>1212064133</v>
      </c>
    </row>
    <row r="19" spans="2:16" x14ac:dyDescent="0.25">
      <c r="B19" s="111" t="s">
        <v>790</v>
      </c>
      <c r="C19" s="112">
        <v>8405</v>
      </c>
      <c r="D19" s="113">
        <v>381419613</v>
      </c>
      <c r="E19" s="113">
        <v>1920998482</v>
      </c>
    </row>
    <row r="20" spans="2:16" x14ac:dyDescent="0.25">
      <c r="B20" s="108">
        <v>2016</v>
      </c>
      <c r="C20" s="109">
        <v>5320</v>
      </c>
      <c r="D20" s="110">
        <v>246156817</v>
      </c>
      <c r="E20" s="110">
        <v>1233728017</v>
      </c>
    </row>
    <row r="21" spans="2:16" x14ac:dyDescent="0.25">
      <c r="B21" s="111" t="s">
        <v>674</v>
      </c>
      <c r="C21" s="112">
        <v>5320</v>
      </c>
      <c r="D21" s="113">
        <v>246156817</v>
      </c>
      <c r="E21" s="113">
        <v>1233728017</v>
      </c>
    </row>
    <row r="22" spans="2:16" x14ac:dyDescent="0.2">
      <c r="B22" s="115" t="s">
        <v>668</v>
      </c>
      <c r="C22" s="116">
        <v>65474</v>
      </c>
      <c r="D22" s="117">
        <v>2765110735</v>
      </c>
      <c r="E22" s="117">
        <v>13892043830</v>
      </c>
    </row>
    <row r="23" spans="2:16" ht="15.75" thickBot="1" x14ac:dyDescent="0.25">
      <c r="B23" s="102"/>
      <c r="C23" s="120"/>
      <c r="D23" s="121"/>
      <c r="E23" s="121"/>
    </row>
    <row r="24" spans="2:16" x14ac:dyDescent="0.2">
      <c r="B24" s="114"/>
      <c r="C24" s="114"/>
      <c r="D24" s="113"/>
      <c r="E24" s="113"/>
      <c r="G24" s="114"/>
      <c r="H24" s="114"/>
      <c r="I24" s="114"/>
      <c r="J24" s="114"/>
      <c r="K24" s="114"/>
      <c r="L24" s="114"/>
      <c r="M24" s="114"/>
      <c r="N24" s="114"/>
      <c r="O24" s="114"/>
      <c r="P24" s="114"/>
    </row>
    <row r="25" spans="2:16" x14ac:dyDescent="0.2">
      <c r="B25" s="122" t="s">
        <v>708</v>
      </c>
      <c r="C25" s="114"/>
      <c r="D25" s="113"/>
      <c r="E25" s="113"/>
      <c r="I25" s="118"/>
      <c r="J25" s="118"/>
      <c r="K25" s="119"/>
      <c r="L25" s="114"/>
      <c r="N25" s="114"/>
      <c r="O25" s="114"/>
      <c r="P25" s="114"/>
    </row>
    <row r="26" spans="2:16" ht="38.25" customHeight="1" x14ac:dyDescent="0.2">
      <c r="B26" s="161" t="s">
        <v>709</v>
      </c>
      <c r="C26" s="161"/>
      <c r="D26" s="161"/>
      <c r="E26" s="161"/>
      <c r="I26" s="119"/>
      <c r="J26" s="119"/>
      <c r="K26" s="119"/>
      <c r="L26" s="114"/>
      <c r="M26" s="114"/>
      <c r="N26" s="114"/>
      <c r="O26" s="114"/>
      <c r="P26" s="114"/>
    </row>
    <row r="27" spans="2:16" x14ac:dyDescent="0.2">
      <c r="B27" s="123" t="s">
        <v>710</v>
      </c>
      <c r="C27" s="114"/>
      <c r="D27" s="113"/>
      <c r="E27" s="113"/>
      <c r="G27" s="114"/>
      <c r="H27" s="114"/>
      <c r="I27" s="114"/>
      <c r="J27" s="114"/>
      <c r="K27" s="114"/>
      <c r="L27" s="114"/>
      <c r="M27" s="114"/>
      <c r="N27" s="114"/>
      <c r="O27" s="114"/>
      <c r="P27" s="114"/>
    </row>
    <row r="28" spans="2:16" ht="38.25" customHeight="1" x14ac:dyDescent="0.2">
      <c r="B28" s="162" t="s">
        <v>711</v>
      </c>
      <c r="C28" s="162"/>
      <c r="D28" s="162"/>
      <c r="E28" s="162"/>
      <c r="G28" s="114"/>
      <c r="H28" s="114"/>
      <c r="I28" s="114"/>
      <c r="J28" s="114"/>
      <c r="K28" s="114"/>
      <c r="L28" s="114"/>
      <c r="M28" s="114"/>
      <c r="N28" s="114"/>
      <c r="O28" s="114"/>
      <c r="P28" s="114"/>
    </row>
  </sheetData>
  <mergeCells count="2">
    <mergeCell ref="B26:E26"/>
    <mergeCell ref="B28:E28"/>
  </mergeCells>
  <hyperlinks>
    <hyperlink ref="A1:B1" location="Contents!A1" display="Contents"/>
  </hyperlinks>
  <pageMargins left="0.25" right="0.25" top="0.75" bottom="0.75" header="0.3" footer="0.3"/>
  <pageSetup paperSize="9" scale="91"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5"/>
  <sheetViews>
    <sheetView workbookViewId="0"/>
  </sheetViews>
  <sheetFormatPr defaultColWidth="8.88671875" defaultRowHeight="15" x14ac:dyDescent="0.2"/>
  <cols>
    <col min="1" max="1" width="2.21875" style="2" customWidth="1"/>
    <col min="2" max="6" width="17.88671875" style="2" customWidth="1"/>
    <col min="7" max="16384" width="8.88671875" style="2"/>
  </cols>
  <sheetData>
    <row r="1" spans="1:6" x14ac:dyDescent="0.2">
      <c r="A1" s="47" t="s">
        <v>0</v>
      </c>
      <c r="B1" s="47"/>
    </row>
    <row r="2" spans="1:6" ht="15.75" x14ac:dyDescent="0.25">
      <c r="A2" s="15" t="s">
        <v>796</v>
      </c>
    </row>
    <row r="3" spans="1:6" ht="15.75" thickBot="1" x14ac:dyDescent="0.25">
      <c r="B3" s="102"/>
      <c r="C3" s="102"/>
      <c r="D3" s="102"/>
      <c r="E3" s="102"/>
      <c r="F3" s="102"/>
    </row>
    <row r="4" spans="1:6" s="124" customFormat="1" ht="26.25" thickBot="1" x14ac:dyDescent="0.25">
      <c r="B4" s="104" t="s">
        <v>730</v>
      </c>
      <c r="C4" s="104" t="s">
        <v>731</v>
      </c>
      <c r="D4" s="104" t="s">
        <v>732</v>
      </c>
      <c r="E4" s="104" t="s">
        <v>733</v>
      </c>
      <c r="F4" s="104" t="s">
        <v>734</v>
      </c>
    </row>
    <row r="5" spans="1:6" x14ac:dyDescent="0.2">
      <c r="B5" s="114" t="s">
        <v>735</v>
      </c>
      <c r="C5" s="125">
        <v>7193</v>
      </c>
      <c r="D5" s="151">
        <v>0.10986040260255979</v>
      </c>
      <c r="E5" s="112">
        <v>7555</v>
      </c>
      <c r="F5" s="151">
        <v>9.3255486706001436E-2</v>
      </c>
    </row>
    <row r="6" spans="1:6" x14ac:dyDescent="0.2">
      <c r="B6" s="114" t="s">
        <v>736</v>
      </c>
      <c r="C6" s="125">
        <v>8931</v>
      </c>
      <c r="D6" s="151">
        <v>0.13640529064972357</v>
      </c>
      <c r="E6" s="112">
        <v>9608</v>
      </c>
      <c r="F6" s="151">
        <v>0.11859678574073616</v>
      </c>
    </row>
    <row r="7" spans="1:6" x14ac:dyDescent="0.2">
      <c r="B7" s="114" t="s">
        <v>737</v>
      </c>
      <c r="C7" s="125">
        <v>20660</v>
      </c>
      <c r="D7" s="151">
        <v>0.31554510187249901</v>
      </c>
      <c r="E7" s="112">
        <v>23919</v>
      </c>
      <c r="F7" s="151">
        <v>0.29524526625027775</v>
      </c>
    </row>
    <row r="8" spans="1:6" x14ac:dyDescent="0.2">
      <c r="B8" s="114" t="s">
        <v>738</v>
      </c>
      <c r="C8" s="125">
        <v>13459</v>
      </c>
      <c r="D8" s="151">
        <v>0.20556251336408346</v>
      </c>
      <c r="E8" s="112">
        <v>17268</v>
      </c>
      <c r="F8" s="151">
        <v>0.2131483447305404</v>
      </c>
    </row>
    <row r="9" spans="1:6" x14ac:dyDescent="0.2">
      <c r="B9" s="114" t="s">
        <v>739</v>
      </c>
      <c r="C9" s="125">
        <v>10498</v>
      </c>
      <c r="D9" s="151">
        <v>0.16033845495922044</v>
      </c>
      <c r="E9" s="112">
        <v>15213</v>
      </c>
      <c r="F9" s="151">
        <v>0.18778235860468562</v>
      </c>
    </row>
    <row r="10" spans="1:6" x14ac:dyDescent="0.2">
      <c r="B10" s="114" t="s">
        <v>740</v>
      </c>
      <c r="C10" s="125">
        <v>3964</v>
      </c>
      <c r="D10" s="151">
        <v>6.0543116351528849E-2</v>
      </c>
      <c r="E10" s="112">
        <v>6326</v>
      </c>
      <c r="F10" s="151">
        <v>7.8085269212728667E-2</v>
      </c>
    </row>
    <row r="11" spans="1:6" x14ac:dyDescent="0.2">
      <c r="B11" s="114" t="s">
        <v>741</v>
      </c>
      <c r="C11" s="125">
        <v>769</v>
      </c>
      <c r="D11" s="151">
        <v>1.1745120200384885E-2</v>
      </c>
      <c r="E11" s="112">
        <v>1125</v>
      </c>
      <c r="F11" s="151">
        <v>1.3886488755029994E-2</v>
      </c>
    </row>
    <row r="12" spans="1:6" ht="15.75" thickBot="1" x14ac:dyDescent="0.25">
      <c r="B12" s="126" t="s">
        <v>742</v>
      </c>
      <c r="C12" s="127">
        <v>65474</v>
      </c>
      <c r="D12" s="152">
        <v>1</v>
      </c>
      <c r="E12" s="128">
        <v>81014</v>
      </c>
      <c r="F12" s="152">
        <v>1</v>
      </c>
    </row>
    <row r="14" spans="1:6" ht="25.5" customHeight="1" x14ac:dyDescent="0.2">
      <c r="B14" s="163" t="s">
        <v>743</v>
      </c>
      <c r="C14" s="163"/>
      <c r="D14" s="163"/>
      <c r="E14" s="163"/>
      <c r="F14" s="163"/>
    </row>
    <row r="15" spans="1:6" x14ac:dyDescent="0.2">
      <c r="B15" s="129"/>
      <c r="C15" s="129"/>
      <c r="D15" s="129"/>
    </row>
  </sheetData>
  <mergeCells count="1">
    <mergeCell ref="B14:F14"/>
  </mergeCells>
  <hyperlinks>
    <hyperlink ref="A1:B1" location="Contents!A1" display="Contents"/>
  </hyperlinks>
  <pageMargins left="0.25" right="0.25" top="0.75" bottom="0.75" header="0.3" footer="0.3"/>
  <pageSetup paperSize="9" scale="9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F11"/>
  <sheetViews>
    <sheetView workbookViewId="0">
      <selection activeCell="H22" sqref="H22"/>
    </sheetView>
  </sheetViews>
  <sheetFormatPr defaultColWidth="8.88671875" defaultRowHeight="15" x14ac:dyDescent="0.2"/>
  <cols>
    <col min="1" max="1" width="2.21875" style="2" customWidth="1"/>
    <col min="2" max="6" width="17.77734375" style="2" customWidth="1"/>
    <col min="7" max="16384" width="8.88671875" style="2"/>
  </cols>
  <sheetData>
    <row r="1" spans="1:6" x14ac:dyDescent="0.2">
      <c r="A1" s="47" t="s">
        <v>0</v>
      </c>
      <c r="B1" s="47"/>
    </row>
    <row r="2" spans="1:6" ht="15.75" x14ac:dyDescent="0.25">
      <c r="A2" s="130" t="s">
        <v>797</v>
      </c>
    </row>
    <row r="3" spans="1:6" ht="15.75" thickBot="1" x14ac:dyDescent="0.25">
      <c r="B3" s="73"/>
      <c r="C3" s="73"/>
      <c r="D3" s="73"/>
      <c r="E3" s="73"/>
      <c r="F3" s="73"/>
    </row>
    <row r="4" spans="1:6" ht="26.25" thickBot="1" x14ac:dyDescent="0.25">
      <c r="B4" s="103" t="s">
        <v>744</v>
      </c>
      <c r="C4" s="104" t="s">
        <v>731</v>
      </c>
      <c r="D4" s="104" t="s">
        <v>732</v>
      </c>
      <c r="E4" s="103" t="s">
        <v>733</v>
      </c>
      <c r="F4" s="103" t="s">
        <v>734</v>
      </c>
    </row>
    <row r="5" spans="1:6" x14ac:dyDescent="0.2">
      <c r="B5" s="114" t="s">
        <v>745</v>
      </c>
      <c r="C5" s="125">
        <v>11135</v>
      </c>
      <c r="D5" s="151">
        <v>0.17006750771298532</v>
      </c>
      <c r="E5" s="112">
        <v>11968</v>
      </c>
      <c r="F5" s="151">
        <v>0.14772755326239909</v>
      </c>
    </row>
    <row r="6" spans="1:6" x14ac:dyDescent="0.2">
      <c r="B6" s="114" t="s">
        <v>746</v>
      </c>
      <c r="C6" s="125">
        <v>18703</v>
      </c>
      <c r="D6" s="151">
        <v>0.28565537465253382</v>
      </c>
      <c r="E6" s="112">
        <v>21676</v>
      </c>
      <c r="F6" s="151">
        <v>0.26755869355913792</v>
      </c>
    </row>
    <row r="7" spans="1:6" x14ac:dyDescent="0.2">
      <c r="B7" s="114" t="s">
        <v>747</v>
      </c>
      <c r="C7" s="125">
        <v>20437</v>
      </c>
      <c r="D7" s="151">
        <v>0.3121391697467697</v>
      </c>
      <c r="E7" s="112">
        <v>24271</v>
      </c>
      <c r="F7" s="151">
        <v>0.29959019428740713</v>
      </c>
    </row>
    <row r="8" spans="1:6" x14ac:dyDescent="0.2">
      <c r="B8" s="114" t="s">
        <v>748</v>
      </c>
      <c r="C8" s="125">
        <v>15171</v>
      </c>
      <c r="D8" s="151">
        <v>0.231710297217216</v>
      </c>
      <c r="E8" s="112">
        <v>23068</v>
      </c>
      <c r="F8" s="151">
        <v>0.28474090897869503</v>
      </c>
    </row>
    <row r="9" spans="1:6" ht="15.75" thickBot="1" x14ac:dyDescent="0.25">
      <c r="B9" s="126" t="s">
        <v>749</v>
      </c>
      <c r="C9" s="127">
        <v>65474</v>
      </c>
      <c r="D9" s="152">
        <v>1</v>
      </c>
      <c r="E9" s="128">
        <v>81014</v>
      </c>
      <c r="F9" s="152">
        <v>0.99999999999999989</v>
      </c>
    </row>
    <row r="10" spans="1:6" x14ac:dyDescent="0.2">
      <c r="C10" s="131"/>
      <c r="E10" s="132"/>
    </row>
    <row r="11" spans="1:6" x14ac:dyDescent="0.2">
      <c r="B11" s="114" t="s">
        <v>798</v>
      </c>
      <c r="C11" s="114"/>
      <c r="D11" s="114"/>
    </row>
  </sheetData>
  <hyperlinks>
    <hyperlink ref="A1:B1" location="Contents!A1" display="Contents"/>
  </hyperlinks>
  <pageMargins left="0.25" right="0.25"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pageSetUpPr fitToPage="1"/>
  </sheetPr>
  <dimension ref="A1:E11"/>
  <sheetViews>
    <sheetView workbookViewId="0"/>
  </sheetViews>
  <sheetFormatPr defaultColWidth="8.88671875" defaultRowHeight="15" x14ac:dyDescent="0.2"/>
  <cols>
    <col min="1" max="1" width="2.21875" style="2" customWidth="1"/>
    <col min="2" max="5" width="16.77734375" style="2" customWidth="1"/>
    <col min="6" max="16384" width="8.88671875" style="2"/>
  </cols>
  <sheetData>
    <row r="1" spans="1:5" x14ac:dyDescent="0.2">
      <c r="A1" s="47" t="s">
        <v>0</v>
      </c>
      <c r="B1" s="47"/>
    </row>
    <row r="2" spans="1:5" ht="15.75" x14ac:dyDescent="0.2">
      <c r="A2" s="133" t="s">
        <v>799</v>
      </c>
    </row>
    <row r="3" spans="1:5" ht="15.75" thickBot="1" x14ac:dyDescent="0.25">
      <c r="B3" s="73"/>
      <c r="C3" s="73"/>
      <c r="D3" s="73"/>
      <c r="E3" s="73"/>
    </row>
    <row r="4" spans="1:5" ht="39" thickBot="1" x14ac:dyDescent="0.25">
      <c r="B4" s="103" t="s">
        <v>750</v>
      </c>
      <c r="C4" s="104" t="s">
        <v>751</v>
      </c>
      <c r="D4" s="104" t="s">
        <v>752</v>
      </c>
      <c r="E4" s="103" t="s">
        <v>753</v>
      </c>
    </row>
    <row r="5" spans="1:5" x14ac:dyDescent="0.2">
      <c r="B5" s="114" t="s">
        <v>754</v>
      </c>
      <c r="C5" s="112">
        <v>7639</v>
      </c>
      <c r="D5" s="125">
        <v>43135</v>
      </c>
      <c r="E5" s="125">
        <v>50774</v>
      </c>
    </row>
    <row r="6" spans="1:5" x14ac:dyDescent="0.2">
      <c r="B6" s="114" t="s">
        <v>755</v>
      </c>
      <c r="C6" s="112">
        <v>3144</v>
      </c>
      <c r="D6" s="125">
        <v>12852</v>
      </c>
      <c r="E6" s="125">
        <v>15996</v>
      </c>
    </row>
    <row r="7" spans="1:5" x14ac:dyDescent="0.2">
      <c r="B7" s="114" t="s">
        <v>756</v>
      </c>
      <c r="C7" s="112">
        <v>1629</v>
      </c>
      <c r="D7" s="125">
        <v>4263</v>
      </c>
      <c r="E7" s="125">
        <v>5892</v>
      </c>
    </row>
    <row r="8" spans="1:5" x14ac:dyDescent="0.2">
      <c r="B8" s="134" t="s">
        <v>757</v>
      </c>
      <c r="C8" s="135">
        <v>3128</v>
      </c>
      <c r="D8" s="136">
        <v>5224</v>
      </c>
      <c r="E8" s="136">
        <v>8352</v>
      </c>
    </row>
    <row r="9" spans="1:5" ht="15.75" thickBot="1" x14ac:dyDescent="0.25">
      <c r="B9" s="137" t="s">
        <v>742</v>
      </c>
      <c r="C9" s="138">
        <v>15540</v>
      </c>
      <c r="D9" s="139">
        <v>65474</v>
      </c>
      <c r="E9" s="139">
        <v>81014</v>
      </c>
    </row>
    <row r="11" spans="1:5" ht="27.75" customHeight="1" x14ac:dyDescent="0.2">
      <c r="B11" s="162" t="s">
        <v>758</v>
      </c>
      <c r="C11" s="162"/>
      <c r="D11" s="162"/>
      <c r="E11" s="162"/>
    </row>
  </sheetData>
  <mergeCells count="1">
    <mergeCell ref="B11:E11"/>
  </mergeCells>
  <hyperlinks>
    <hyperlink ref="A1:B1" location="Contents!A1" display="Contents"/>
  </hyperlinks>
  <pageMargins left="0.25" right="0.25"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3AF89B8A-AE73-4810-8D13-A7105656DF3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Contents</vt:lpstr>
      <vt:lpstr>Table 1 - LA</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1'!Print_Area</vt:lpstr>
      <vt:lpstr>'Release Table 2'!Print_Area</vt:lpstr>
      <vt:lpstr>'Release Table 5'!Print_Area</vt:lpstr>
      <vt:lpstr>'Release Table 6'!Print_Area</vt:lpstr>
      <vt:lpstr>'Release Table 7'!Print_Area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Liucija Latanauskaite</cp:lastModifiedBy>
  <dcterms:created xsi:type="dcterms:W3CDTF">2016-04-22T13:57:05Z</dcterms:created>
  <dcterms:modified xsi:type="dcterms:W3CDTF">2016-06-28T14:16:22Z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f619f286-9bc1-4577-b452-96d510f89e0f</vt:lpwstr>
  </property>
  <property fmtid="{D5CDD505-2E9C-101B-9397-08002B2CF9AE}" pid="3" name="bjSaver">
    <vt:lpwstr>E3SneE5bxvBXXiph9OSP3bh5KZsNWsuU</vt:lpwstr>
  </property>
  <property fmtid="{D5CDD505-2E9C-101B-9397-08002B2CF9AE}" pid="4" name="bjDocumentSecurityLabel">
    <vt:lpwstr>No Marking</vt:lpwstr>
  </property>
</Properties>
</file>