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Capacity'!$B$2:$M$21</definedName>
    <definedName name="_xlnm.Print_Area" localSheetId="1">'Landfill Inputs'!$B$2:$N$20</definedName>
  </definedNames>
  <calcPr calcId="125725"/>
</workbook>
</file>

<file path=xl/calcChain.xml><?xml version="1.0" encoding="utf-8"?>
<calcChain xmlns="http://schemas.openxmlformats.org/spreadsheetml/2006/main">
  <c r="R63" i="19"/>
  <c r="R36"/>
  <c r="K84"/>
  <c r="M183" i="16" l="1"/>
  <c r="L183"/>
  <c r="K183"/>
  <c r="J183"/>
  <c r="I183"/>
  <c r="H183"/>
  <c r="G183"/>
  <c r="F183"/>
  <c r="E183"/>
  <c r="N182"/>
  <c r="N181"/>
  <c r="M180"/>
  <c r="L180"/>
  <c r="K180"/>
  <c r="J180"/>
  <c r="I180"/>
  <c r="H180"/>
  <c r="G180"/>
  <c r="F180"/>
  <c r="E180"/>
  <c r="N179"/>
  <c r="N178"/>
  <c r="N177"/>
  <c r="N176"/>
  <c r="N175"/>
  <c r="N174"/>
  <c r="M173"/>
  <c r="L173"/>
  <c r="K173"/>
  <c r="J173"/>
  <c r="I173"/>
  <c r="H173"/>
  <c r="G173"/>
  <c r="F173"/>
  <c r="E173"/>
  <c r="N172"/>
  <c r="N171"/>
  <c r="L58" i="15"/>
  <c r="K58"/>
  <c r="J58"/>
  <c r="I58"/>
  <c r="H58"/>
  <c r="G58"/>
  <c r="F58"/>
  <c r="E58"/>
  <c r="D58"/>
  <c r="M57"/>
  <c r="M56"/>
  <c r="M55"/>
  <c r="M226" i="14"/>
  <c r="L226"/>
  <c r="K226"/>
  <c r="J226"/>
  <c r="I226"/>
  <c r="H226"/>
  <c r="G226"/>
  <c r="F226"/>
  <c r="E226"/>
  <c r="N225"/>
  <c r="N224"/>
  <c r="N223"/>
  <c r="N226" s="1"/>
  <c r="M222"/>
  <c r="L222"/>
  <c r="K222"/>
  <c r="J222"/>
  <c r="I222"/>
  <c r="H222"/>
  <c r="G222"/>
  <c r="F222"/>
  <c r="E222"/>
  <c r="N221"/>
  <c r="N220"/>
  <c r="N219"/>
  <c r="M218"/>
  <c r="L218"/>
  <c r="L227" s="1"/>
  <c r="K218"/>
  <c r="J218"/>
  <c r="I218"/>
  <c r="H218"/>
  <c r="H227" s="1"/>
  <c r="G218"/>
  <c r="F218"/>
  <c r="E218"/>
  <c r="N217"/>
  <c r="N216"/>
  <c r="N215"/>
  <c r="M214"/>
  <c r="L214"/>
  <c r="K214"/>
  <c r="J214"/>
  <c r="I214"/>
  <c r="H214"/>
  <c r="G214"/>
  <c r="F214"/>
  <c r="E214"/>
  <c r="N213"/>
  <c r="N212"/>
  <c r="N211"/>
  <c r="N180" i="16" l="1"/>
  <c r="J184"/>
  <c r="N173"/>
  <c r="H184"/>
  <c r="L184"/>
  <c r="K184"/>
  <c r="G184"/>
  <c r="F184"/>
  <c r="N183"/>
  <c r="N184" s="1"/>
  <c r="E184"/>
  <c r="I184"/>
  <c r="M184"/>
  <c r="M58" i="15"/>
  <c r="N222" i="14"/>
  <c r="E227"/>
  <c r="M227"/>
  <c r="G227"/>
  <c r="K227"/>
  <c r="I227"/>
  <c r="N218"/>
  <c r="F227"/>
  <c r="N214"/>
  <c r="J227"/>
  <c r="N227" l="1"/>
  <c r="Q36" i="19" l="1"/>
  <c r="I15" i="18"/>
  <c r="H15"/>
  <c r="G15"/>
  <c r="F15"/>
  <c r="E15"/>
  <c r="D15"/>
  <c r="I56" i="17"/>
  <c r="H56"/>
  <c r="G56"/>
  <c r="F56"/>
  <c r="E56"/>
  <c r="I25"/>
  <c r="H25"/>
  <c r="G25"/>
  <c r="F25"/>
  <c r="E25"/>
  <c r="D34" i="11"/>
  <c r="E34"/>
  <c r="F34"/>
  <c r="G34"/>
  <c r="H34"/>
  <c r="I34"/>
  <c r="M169" i="16" l="1"/>
  <c r="L169"/>
  <c r="K169"/>
  <c r="J169"/>
  <c r="I169"/>
  <c r="H169"/>
  <c r="G169"/>
  <c r="F169"/>
  <c r="E169"/>
  <c r="N168"/>
  <c r="N167"/>
  <c r="M166"/>
  <c r="L166"/>
  <c r="K166"/>
  <c r="J166"/>
  <c r="I166"/>
  <c r="H166"/>
  <c r="G166"/>
  <c r="F166"/>
  <c r="E166"/>
  <c r="N165"/>
  <c r="N164"/>
  <c r="N163"/>
  <c r="N162"/>
  <c r="N161"/>
  <c r="N160"/>
  <c r="M159"/>
  <c r="L159"/>
  <c r="K159"/>
  <c r="J159"/>
  <c r="I159"/>
  <c r="H159"/>
  <c r="G159"/>
  <c r="F159"/>
  <c r="E159"/>
  <c r="N158"/>
  <c r="N157"/>
  <c r="L54" i="15"/>
  <c r="K54"/>
  <c r="J54"/>
  <c r="I54"/>
  <c r="H54"/>
  <c r="G54"/>
  <c r="F54"/>
  <c r="E54"/>
  <c r="D54"/>
  <c r="M53"/>
  <c r="M52"/>
  <c r="M51"/>
  <c r="N159" i="16" l="1"/>
  <c r="I170"/>
  <c r="H170"/>
  <c r="L170"/>
  <c r="N169"/>
  <c r="E170"/>
  <c r="M170"/>
  <c r="N166"/>
  <c r="G170"/>
  <c r="K170"/>
  <c r="F170"/>
  <c r="J170"/>
  <c r="M54" i="15"/>
  <c r="M209" i="14"/>
  <c r="L209"/>
  <c r="K209"/>
  <c r="J209"/>
  <c r="I209"/>
  <c r="H209"/>
  <c r="G209"/>
  <c r="F209"/>
  <c r="E209"/>
  <c r="N208"/>
  <c r="N207"/>
  <c r="N206"/>
  <c r="M205"/>
  <c r="L205"/>
  <c r="K205"/>
  <c r="J205"/>
  <c r="I205"/>
  <c r="H205"/>
  <c r="G205"/>
  <c r="F205"/>
  <c r="E205"/>
  <c r="N204"/>
  <c r="N203"/>
  <c r="N202"/>
  <c r="M201"/>
  <c r="L201"/>
  <c r="K201"/>
  <c r="J201"/>
  <c r="I201"/>
  <c r="H201"/>
  <c r="G201"/>
  <c r="F201"/>
  <c r="E201"/>
  <c r="N200"/>
  <c r="N199"/>
  <c r="N198"/>
  <c r="M197"/>
  <c r="L197"/>
  <c r="K197"/>
  <c r="J197"/>
  <c r="I197"/>
  <c r="H197"/>
  <c r="G197"/>
  <c r="F197"/>
  <c r="E197"/>
  <c r="N196"/>
  <c r="N195"/>
  <c r="N194"/>
  <c r="M156" i="16"/>
  <c r="I156"/>
  <c r="E156"/>
  <c r="N155"/>
  <c r="N156" s="1"/>
  <c r="M155"/>
  <c r="L155"/>
  <c r="K155"/>
  <c r="K156" s="1"/>
  <c r="J155"/>
  <c r="J156" s="1"/>
  <c r="I155"/>
  <c r="H155"/>
  <c r="G155"/>
  <c r="G156" s="1"/>
  <c r="F155"/>
  <c r="F156" s="1"/>
  <c r="E155"/>
  <c r="N154"/>
  <c r="N153"/>
  <c r="M152"/>
  <c r="L152"/>
  <c r="L156" s="1"/>
  <c r="K152"/>
  <c r="J152"/>
  <c r="I152"/>
  <c r="H152"/>
  <c r="H156" s="1"/>
  <c r="G152"/>
  <c r="F152"/>
  <c r="E152"/>
  <c r="N151"/>
  <c r="N150"/>
  <c r="N149"/>
  <c r="N152" s="1"/>
  <c r="N148"/>
  <c r="N147"/>
  <c r="N146"/>
  <c r="N145"/>
  <c r="M145"/>
  <c r="L145"/>
  <c r="K145"/>
  <c r="J145"/>
  <c r="I145"/>
  <c r="H145"/>
  <c r="G145"/>
  <c r="F145"/>
  <c r="E145"/>
  <c r="N144"/>
  <c r="N143"/>
  <c r="K142"/>
  <c r="G142"/>
  <c r="M141"/>
  <c r="M142" s="1"/>
  <c r="L141"/>
  <c r="L142" s="1"/>
  <c r="K141"/>
  <c r="J141"/>
  <c r="I141"/>
  <c r="I142" s="1"/>
  <c r="H141"/>
  <c r="H142" s="1"/>
  <c r="G141"/>
  <c r="F141"/>
  <c r="E141"/>
  <c r="E142" s="1"/>
  <c r="N140"/>
  <c r="N141" s="1"/>
  <c r="N139"/>
  <c r="M138"/>
  <c r="L138"/>
  <c r="K138"/>
  <c r="J138"/>
  <c r="I138"/>
  <c r="H138"/>
  <c r="G138"/>
  <c r="F138"/>
  <c r="E138"/>
  <c r="N137"/>
  <c r="N136"/>
  <c r="N135"/>
  <c r="N134"/>
  <c r="N133"/>
  <c r="N138" s="1"/>
  <c r="N132"/>
  <c r="M131"/>
  <c r="L131"/>
  <c r="K131"/>
  <c r="J131"/>
  <c r="J142" s="1"/>
  <c r="I131"/>
  <c r="H131"/>
  <c r="G131"/>
  <c r="F131"/>
  <c r="F142" s="1"/>
  <c r="E131"/>
  <c r="N130"/>
  <c r="N131" s="1"/>
  <c r="N129"/>
  <c r="M128"/>
  <c r="I128"/>
  <c r="E128"/>
  <c r="N127"/>
  <c r="N128" s="1"/>
  <c r="M127"/>
  <c r="L127"/>
  <c r="K127"/>
  <c r="K128" s="1"/>
  <c r="J127"/>
  <c r="J128" s="1"/>
  <c r="I127"/>
  <c r="H127"/>
  <c r="G127"/>
  <c r="G128" s="1"/>
  <c r="F127"/>
  <c r="F128" s="1"/>
  <c r="E127"/>
  <c r="N126"/>
  <c r="N125"/>
  <c r="M124"/>
  <c r="L124"/>
  <c r="K124"/>
  <c r="J124"/>
  <c r="I124"/>
  <c r="H124"/>
  <c r="G124"/>
  <c r="F124"/>
  <c r="E124"/>
  <c r="N123"/>
  <c r="N122"/>
  <c r="N121"/>
  <c r="N124" s="1"/>
  <c r="N120"/>
  <c r="N119"/>
  <c r="N118"/>
  <c r="N117"/>
  <c r="M117"/>
  <c r="L117"/>
  <c r="L128" s="1"/>
  <c r="K117"/>
  <c r="J117"/>
  <c r="I117"/>
  <c r="H117"/>
  <c r="H128" s="1"/>
  <c r="G117"/>
  <c r="F117"/>
  <c r="E117"/>
  <c r="N116"/>
  <c r="N115"/>
  <c r="K114"/>
  <c r="G114"/>
  <c r="F114"/>
  <c r="M113"/>
  <c r="M114" s="1"/>
  <c r="L113"/>
  <c r="L114" s="1"/>
  <c r="K113"/>
  <c r="J113"/>
  <c r="I113"/>
  <c r="I114" s="1"/>
  <c r="H113"/>
  <c r="H114" s="1"/>
  <c r="G113"/>
  <c r="F113"/>
  <c r="E113"/>
  <c r="E114" s="1"/>
  <c r="N112"/>
  <c r="N113" s="1"/>
  <c r="N111"/>
  <c r="M110"/>
  <c r="L110"/>
  <c r="K110"/>
  <c r="J110"/>
  <c r="I110"/>
  <c r="H110"/>
  <c r="G110"/>
  <c r="F110"/>
  <c r="E110"/>
  <c r="N109"/>
  <c r="N108"/>
  <c r="N107"/>
  <c r="N106"/>
  <c r="N105"/>
  <c r="N110" s="1"/>
  <c r="N104"/>
  <c r="M103"/>
  <c r="L103"/>
  <c r="K103"/>
  <c r="J103"/>
  <c r="J114" s="1"/>
  <c r="I103"/>
  <c r="H103"/>
  <c r="G103"/>
  <c r="F103"/>
  <c r="E103"/>
  <c r="N102"/>
  <c r="N103" s="1"/>
  <c r="N101"/>
  <c r="M100"/>
  <c r="L100"/>
  <c r="I100"/>
  <c r="H100"/>
  <c r="E100"/>
  <c r="N99"/>
  <c r="N100" s="1"/>
  <c r="M99"/>
  <c r="L99"/>
  <c r="K99"/>
  <c r="K100" s="1"/>
  <c r="J99"/>
  <c r="J100" s="1"/>
  <c r="I99"/>
  <c r="H99"/>
  <c r="G99"/>
  <c r="G100" s="1"/>
  <c r="F99"/>
  <c r="F100" s="1"/>
  <c r="E99"/>
  <c r="N98"/>
  <c r="N97"/>
  <c r="M96"/>
  <c r="L96"/>
  <c r="K96"/>
  <c r="J96"/>
  <c r="I96"/>
  <c r="H96"/>
  <c r="G96"/>
  <c r="F96"/>
  <c r="E96"/>
  <c r="N95"/>
  <c r="N94"/>
  <c r="N93"/>
  <c r="N96" s="1"/>
  <c r="N92"/>
  <c r="N91"/>
  <c r="N90"/>
  <c r="N89"/>
  <c r="M89"/>
  <c r="L89"/>
  <c r="K89"/>
  <c r="J89"/>
  <c r="I89"/>
  <c r="H89"/>
  <c r="G89"/>
  <c r="F89"/>
  <c r="E89"/>
  <c r="N88"/>
  <c r="N87"/>
  <c r="L85"/>
  <c r="L86" s="1"/>
  <c r="K85"/>
  <c r="J85"/>
  <c r="I85"/>
  <c r="I86" s="1"/>
  <c r="H85"/>
  <c r="H86" s="1"/>
  <c r="F85"/>
  <c r="E85"/>
  <c r="E86" s="1"/>
  <c r="N84"/>
  <c r="M83"/>
  <c r="M85" s="1"/>
  <c r="M86" s="1"/>
  <c r="G83"/>
  <c r="G85" s="1"/>
  <c r="G86" s="1"/>
  <c r="M82"/>
  <c r="L82"/>
  <c r="K82"/>
  <c r="K86" s="1"/>
  <c r="J82"/>
  <c r="J86" s="1"/>
  <c r="I82"/>
  <c r="H82"/>
  <c r="G82"/>
  <c r="F82"/>
  <c r="F86" s="1"/>
  <c r="E82"/>
  <c r="N81"/>
  <c r="N80"/>
  <c r="N79"/>
  <c r="N82" s="1"/>
  <c r="N78"/>
  <c r="N77"/>
  <c r="N76"/>
  <c r="N75"/>
  <c r="M75"/>
  <c r="L75"/>
  <c r="K75"/>
  <c r="J75"/>
  <c r="I75"/>
  <c r="H75"/>
  <c r="G75"/>
  <c r="F75"/>
  <c r="E75"/>
  <c r="N74"/>
  <c r="N73"/>
  <c r="K72"/>
  <c r="G72"/>
  <c r="M71"/>
  <c r="L71"/>
  <c r="K71"/>
  <c r="J71"/>
  <c r="I71"/>
  <c r="H71"/>
  <c r="G71"/>
  <c r="F71"/>
  <c r="E71"/>
  <c r="N70"/>
  <c r="N71" s="1"/>
  <c r="N69"/>
  <c r="M68"/>
  <c r="L68"/>
  <c r="K68"/>
  <c r="J68"/>
  <c r="I68"/>
  <c r="H68"/>
  <c r="G68"/>
  <c r="F68"/>
  <c r="E68"/>
  <c r="N67"/>
  <c r="N66"/>
  <c r="N65"/>
  <c r="N64"/>
  <c r="N63"/>
  <c r="N68" s="1"/>
  <c r="N62"/>
  <c r="M61"/>
  <c r="M72" s="1"/>
  <c r="L61"/>
  <c r="L72" s="1"/>
  <c r="K61"/>
  <c r="J61"/>
  <c r="J72" s="1"/>
  <c r="I61"/>
  <c r="I72" s="1"/>
  <c r="H61"/>
  <c r="H72" s="1"/>
  <c r="G61"/>
  <c r="F61"/>
  <c r="F72" s="1"/>
  <c r="E61"/>
  <c r="E72" s="1"/>
  <c r="N60"/>
  <c r="N59"/>
  <c r="M58"/>
  <c r="I58"/>
  <c r="H58"/>
  <c r="E58"/>
  <c r="N57"/>
  <c r="M57"/>
  <c r="L57"/>
  <c r="K57"/>
  <c r="J57"/>
  <c r="I57"/>
  <c r="H57"/>
  <c r="G57"/>
  <c r="F57"/>
  <c r="E57"/>
  <c r="N56"/>
  <c r="N55"/>
  <c r="M54"/>
  <c r="L54"/>
  <c r="K54"/>
  <c r="J54"/>
  <c r="I54"/>
  <c r="H54"/>
  <c r="G54"/>
  <c r="F54"/>
  <c r="E54"/>
  <c r="N53"/>
  <c r="N52"/>
  <c r="N51"/>
  <c r="N54" s="1"/>
  <c r="N50"/>
  <c r="N49"/>
  <c r="N48"/>
  <c r="N47"/>
  <c r="M47"/>
  <c r="L47"/>
  <c r="L58" s="1"/>
  <c r="K47"/>
  <c r="K58" s="1"/>
  <c r="J47"/>
  <c r="J58" s="1"/>
  <c r="I47"/>
  <c r="H47"/>
  <c r="G47"/>
  <c r="G58" s="1"/>
  <c r="F47"/>
  <c r="F58" s="1"/>
  <c r="E47"/>
  <c r="N46"/>
  <c r="N58" s="1"/>
  <c r="N45"/>
  <c r="K44"/>
  <c r="J44"/>
  <c r="G44"/>
  <c r="F44"/>
  <c r="M43"/>
  <c r="L43"/>
  <c r="K43"/>
  <c r="J43"/>
  <c r="I43"/>
  <c r="H43"/>
  <c r="G43"/>
  <c r="F43"/>
  <c r="E43"/>
  <c r="N42"/>
  <c r="N43" s="1"/>
  <c r="N41"/>
  <c r="M40"/>
  <c r="L40"/>
  <c r="K40"/>
  <c r="J40"/>
  <c r="I40"/>
  <c r="H40"/>
  <c r="G40"/>
  <c r="F40"/>
  <c r="E40"/>
  <c r="N39"/>
  <c r="N38"/>
  <c r="N37"/>
  <c r="N36"/>
  <c r="N35"/>
  <c r="N40" s="1"/>
  <c r="N34"/>
  <c r="M33"/>
  <c r="M44" s="1"/>
  <c r="L33"/>
  <c r="L44" s="1"/>
  <c r="K33"/>
  <c r="J33"/>
  <c r="I33"/>
  <c r="I44" s="1"/>
  <c r="H33"/>
  <c r="H44" s="1"/>
  <c r="G33"/>
  <c r="F33"/>
  <c r="E33"/>
  <c r="E44" s="1"/>
  <c r="N32"/>
  <c r="N31"/>
  <c r="N29"/>
  <c r="M29"/>
  <c r="L29"/>
  <c r="K29"/>
  <c r="J29"/>
  <c r="I29"/>
  <c r="H29"/>
  <c r="G29"/>
  <c r="F29"/>
  <c r="E29"/>
  <c r="N28"/>
  <c r="M27"/>
  <c r="L27"/>
  <c r="K27"/>
  <c r="J27"/>
  <c r="I27"/>
  <c r="H27"/>
  <c r="G27"/>
  <c r="F27"/>
  <c r="E27"/>
  <c r="N26"/>
  <c r="N25"/>
  <c r="N24"/>
  <c r="N23"/>
  <c r="N27" s="1"/>
  <c r="N22"/>
  <c r="M21"/>
  <c r="M30" s="1"/>
  <c r="L21"/>
  <c r="L30" s="1"/>
  <c r="K21"/>
  <c r="K30" s="1"/>
  <c r="J21"/>
  <c r="J30" s="1"/>
  <c r="I21"/>
  <c r="I30" s="1"/>
  <c r="H21"/>
  <c r="H30" s="1"/>
  <c r="G21"/>
  <c r="G30" s="1"/>
  <c r="F21"/>
  <c r="F30" s="1"/>
  <c r="E21"/>
  <c r="E30" s="1"/>
  <c r="N20"/>
  <c r="N19"/>
  <c r="N17"/>
  <c r="M17"/>
  <c r="L17"/>
  <c r="K17"/>
  <c r="J17"/>
  <c r="I17"/>
  <c r="H17"/>
  <c r="G17"/>
  <c r="F17"/>
  <c r="E17"/>
  <c r="N16"/>
  <c r="M15"/>
  <c r="L15"/>
  <c r="K15"/>
  <c r="J15"/>
  <c r="I15"/>
  <c r="H15"/>
  <c r="G15"/>
  <c r="F15"/>
  <c r="E15"/>
  <c r="N14"/>
  <c r="N13"/>
  <c r="N12"/>
  <c r="N11"/>
  <c r="N15" s="1"/>
  <c r="N10"/>
  <c r="M9"/>
  <c r="M18" s="1"/>
  <c r="L9"/>
  <c r="L18" s="1"/>
  <c r="K9"/>
  <c r="K18" s="1"/>
  <c r="J9"/>
  <c r="J18" s="1"/>
  <c r="I9"/>
  <c r="I18" s="1"/>
  <c r="H9"/>
  <c r="H18" s="1"/>
  <c r="G9"/>
  <c r="G18" s="1"/>
  <c r="F9"/>
  <c r="F18" s="1"/>
  <c r="E9"/>
  <c r="E18" s="1"/>
  <c r="N8"/>
  <c r="N7"/>
  <c r="L50" i="15"/>
  <c r="K50"/>
  <c r="J50"/>
  <c r="I50"/>
  <c r="H50"/>
  <c r="G50"/>
  <c r="F50"/>
  <c r="E50"/>
  <c r="D50"/>
  <c r="M49"/>
  <c r="M48"/>
  <c r="M47"/>
  <c r="L46"/>
  <c r="K46"/>
  <c r="J46"/>
  <c r="I46"/>
  <c r="H46"/>
  <c r="G46"/>
  <c r="F46"/>
  <c r="E46"/>
  <c r="D46"/>
  <c r="M45"/>
  <c r="M44"/>
  <c r="M43"/>
  <c r="L42"/>
  <c r="K42"/>
  <c r="J42"/>
  <c r="I42"/>
  <c r="H42"/>
  <c r="G42"/>
  <c r="F42"/>
  <c r="E42"/>
  <c r="D42"/>
  <c r="M41"/>
  <c r="M40"/>
  <c r="M39"/>
  <c r="L38"/>
  <c r="K38"/>
  <c r="J38"/>
  <c r="I38"/>
  <c r="H38"/>
  <c r="G38"/>
  <c r="F38"/>
  <c r="E38"/>
  <c r="D38"/>
  <c r="M37"/>
  <c r="M36"/>
  <c r="M35"/>
  <c r="L34"/>
  <c r="K34"/>
  <c r="J34"/>
  <c r="I34"/>
  <c r="H34"/>
  <c r="G34"/>
  <c r="F34"/>
  <c r="E34"/>
  <c r="D34"/>
  <c r="M33"/>
  <c r="M32"/>
  <c r="M31"/>
  <c r="L30"/>
  <c r="J30"/>
  <c r="I30"/>
  <c r="H30"/>
  <c r="G30"/>
  <c r="F30"/>
  <c r="E30"/>
  <c r="D30"/>
  <c r="M29"/>
  <c r="K28"/>
  <c r="K30" s="1"/>
  <c r="M27"/>
  <c r="L26"/>
  <c r="K26"/>
  <c r="J26"/>
  <c r="I26"/>
  <c r="H26"/>
  <c r="G26"/>
  <c r="F26"/>
  <c r="E26"/>
  <c r="D26"/>
  <c r="M25"/>
  <c r="M24"/>
  <c r="M23"/>
  <c r="L22"/>
  <c r="K22"/>
  <c r="J22"/>
  <c r="I22"/>
  <c r="H22"/>
  <c r="G22"/>
  <c r="F22"/>
  <c r="E22"/>
  <c r="D22"/>
  <c r="M21"/>
  <c r="M20"/>
  <c r="M19"/>
  <c r="L18"/>
  <c r="K18"/>
  <c r="J18"/>
  <c r="I18"/>
  <c r="H18"/>
  <c r="G18"/>
  <c r="F18"/>
  <c r="E18"/>
  <c r="D18"/>
  <c r="M17"/>
  <c r="M16"/>
  <c r="M15"/>
  <c r="L14"/>
  <c r="K14"/>
  <c r="J14"/>
  <c r="I14"/>
  <c r="H14"/>
  <c r="G14"/>
  <c r="F14"/>
  <c r="E14"/>
  <c r="D14"/>
  <c r="M13"/>
  <c r="M12"/>
  <c r="M11"/>
  <c r="L10"/>
  <c r="K10"/>
  <c r="J10"/>
  <c r="I10"/>
  <c r="H10"/>
  <c r="G10"/>
  <c r="F10"/>
  <c r="E10"/>
  <c r="D10"/>
  <c r="M9"/>
  <c r="M8"/>
  <c r="M7"/>
  <c r="M192" i="14"/>
  <c r="L192"/>
  <c r="K192"/>
  <c r="J192"/>
  <c r="I192"/>
  <c r="H192"/>
  <c r="G192"/>
  <c r="F192"/>
  <c r="E192"/>
  <c r="N191"/>
  <c r="N190"/>
  <c r="N189"/>
  <c r="M188"/>
  <c r="L188"/>
  <c r="K188"/>
  <c r="J188"/>
  <c r="I188"/>
  <c r="H188"/>
  <c r="G188"/>
  <c r="F188"/>
  <c r="E188"/>
  <c r="N187"/>
  <c r="N186"/>
  <c r="N185"/>
  <c r="M184"/>
  <c r="L184"/>
  <c r="K184"/>
  <c r="J184"/>
  <c r="I184"/>
  <c r="H184"/>
  <c r="G184"/>
  <c r="F184"/>
  <c r="E184"/>
  <c r="N183"/>
  <c r="N182"/>
  <c r="N181"/>
  <c r="M180"/>
  <c r="L180"/>
  <c r="K180"/>
  <c r="J180"/>
  <c r="I180"/>
  <c r="H180"/>
  <c r="G180"/>
  <c r="F180"/>
  <c r="E180"/>
  <c r="N179"/>
  <c r="N178"/>
  <c r="N177"/>
  <c r="M175"/>
  <c r="L175"/>
  <c r="K175"/>
  <c r="J175"/>
  <c r="I175"/>
  <c r="H175"/>
  <c r="G175"/>
  <c r="F175"/>
  <c r="E175"/>
  <c r="N174"/>
  <c r="N173"/>
  <c r="N172"/>
  <c r="M171"/>
  <c r="L171"/>
  <c r="K171"/>
  <c r="J171"/>
  <c r="I171"/>
  <c r="H171"/>
  <c r="G171"/>
  <c r="F171"/>
  <c r="E171"/>
  <c r="N170"/>
  <c r="N169"/>
  <c r="N168"/>
  <c r="M167"/>
  <c r="L167"/>
  <c r="K167"/>
  <c r="J167"/>
  <c r="I167"/>
  <c r="H167"/>
  <c r="G167"/>
  <c r="F167"/>
  <c r="E167"/>
  <c r="N166"/>
  <c r="N165"/>
  <c r="N164"/>
  <c r="M163"/>
  <c r="L163"/>
  <c r="K163"/>
  <c r="J163"/>
  <c r="I163"/>
  <c r="H163"/>
  <c r="G163"/>
  <c r="F163"/>
  <c r="E163"/>
  <c r="N162"/>
  <c r="N161"/>
  <c r="N160"/>
  <c r="M158"/>
  <c r="L158"/>
  <c r="K158"/>
  <c r="J158"/>
  <c r="I158"/>
  <c r="H158"/>
  <c r="G158"/>
  <c r="F158"/>
  <c r="E158"/>
  <c r="N157"/>
  <c r="N156"/>
  <c r="N155"/>
  <c r="M154"/>
  <c r="L154"/>
  <c r="K154"/>
  <c r="J154"/>
  <c r="I154"/>
  <c r="H154"/>
  <c r="G154"/>
  <c r="F154"/>
  <c r="E154"/>
  <c r="N153"/>
  <c r="N152"/>
  <c r="N151"/>
  <c r="M150"/>
  <c r="L150"/>
  <c r="K150"/>
  <c r="J150"/>
  <c r="I150"/>
  <c r="H150"/>
  <c r="G150"/>
  <c r="F150"/>
  <c r="E150"/>
  <c r="N149"/>
  <c r="N148"/>
  <c r="N147"/>
  <c r="M146"/>
  <c r="L146"/>
  <c r="K146"/>
  <c r="J146"/>
  <c r="I146"/>
  <c r="H146"/>
  <c r="G146"/>
  <c r="F146"/>
  <c r="E146"/>
  <c r="N145"/>
  <c r="N144"/>
  <c r="N143"/>
  <c r="M141"/>
  <c r="L141"/>
  <c r="K141"/>
  <c r="J141"/>
  <c r="I141"/>
  <c r="H141"/>
  <c r="G141"/>
  <c r="F141"/>
  <c r="E141"/>
  <c r="N140"/>
  <c r="N139"/>
  <c r="N138"/>
  <c r="M137"/>
  <c r="L137"/>
  <c r="K137"/>
  <c r="J137"/>
  <c r="I137"/>
  <c r="H137"/>
  <c r="G137"/>
  <c r="F137"/>
  <c r="E137"/>
  <c r="N136"/>
  <c r="N135"/>
  <c r="N134"/>
  <c r="M133"/>
  <c r="L133"/>
  <c r="K133"/>
  <c r="J133"/>
  <c r="I133"/>
  <c r="H133"/>
  <c r="G133"/>
  <c r="F133"/>
  <c r="E133"/>
  <c r="N132"/>
  <c r="N131"/>
  <c r="N130"/>
  <c r="M129"/>
  <c r="L129"/>
  <c r="K129"/>
  <c r="J129"/>
  <c r="I129"/>
  <c r="H129"/>
  <c r="G129"/>
  <c r="F129"/>
  <c r="E129"/>
  <c r="N128"/>
  <c r="N127"/>
  <c r="N126"/>
  <c r="M124"/>
  <c r="L124"/>
  <c r="K124"/>
  <c r="J124"/>
  <c r="I124"/>
  <c r="H124"/>
  <c r="G124"/>
  <c r="F124"/>
  <c r="E124"/>
  <c r="N123"/>
  <c r="N122"/>
  <c r="N121"/>
  <c r="M120"/>
  <c r="L120"/>
  <c r="K120"/>
  <c r="J120"/>
  <c r="I120"/>
  <c r="H120"/>
  <c r="G120"/>
  <c r="F120"/>
  <c r="E120"/>
  <c r="N119"/>
  <c r="N118"/>
  <c r="N117"/>
  <c r="M116"/>
  <c r="L116"/>
  <c r="K116"/>
  <c r="J116"/>
  <c r="I116"/>
  <c r="H116"/>
  <c r="G116"/>
  <c r="F116"/>
  <c r="E116"/>
  <c r="N115"/>
  <c r="N114"/>
  <c r="N113"/>
  <c r="M112"/>
  <c r="L112"/>
  <c r="K112"/>
  <c r="J112"/>
  <c r="I112"/>
  <c r="H112"/>
  <c r="G112"/>
  <c r="F112"/>
  <c r="E112"/>
  <c r="N111"/>
  <c r="N110"/>
  <c r="N109"/>
  <c r="M107"/>
  <c r="L107"/>
  <c r="K107"/>
  <c r="J107"/>
  <c r="I107"/>
  <c r="H107"/>
  <c r="G107"/>
  <c r="F107"/>
  <c r="E107"/>
  <c r="N106"/>
  <c r="N105"/>
  <c r="N104"/>
  <c r="M103"/>
  <c r="L103"/>
  <c r="K103"/>
  <c r="J103"/>
  <c r="I103"/>
  <c r="H103"/>
  <c r="G103"/>
  <c r="F103"/>
  <c r="E103"/>
  <c r="N102"/>
  <c r="N101"/>
  <c r="N100"/>
  <c r="M99"/>
  <c r="L99"/>
  <c r="K99"/>
  <c r="J99"/>
  <c r="I99"/>
  <c r="H99"/>
  <c r="G99"/>
  <c r="F99"/>
  <c r="E99"/>
  <c r="N98"/>
  <c r="N97"/>
  <c r="N96"/>
  <c r="M95"/>
  <c r="L95"/>
  <c r="K95"/>
  <c r="J95"/>
  <c r="I95"/>
  <c r="H95"/>
  <c r="G95"/>
  <c r="F95"/>
  <c r="E95"/>
  <c r="N94"/>
  <c r="N93"/>
  <c r="N92"/>
  <c r="M90"/>
  <c r="L90"/>
  <c r="K90"/>
  <c r="J90"/>
  <c r="I90"/>
  <c r="H90"/>
  <c r="G90"/>
  <c r="F90"/>
  <c r="E90"/>
  <c r="N89"/>
  <c r="N88"/>
  <c r="N87"/>
  <c r="M86"/>
  <c r="L86"/>
  <c r="K86"/>
  <c r="J86"/>
  <c r="I86"/>
  <c r="H86"/>
  <c r="G86"/>
  <c r="F86"/>
  <c r="E86"/>
  <c r="N85"/>
  <c r="N84"/>
  <c r="N83"/>
  <c r="M82"/>
  <c r="L82"/>
  <c r="K82"/>
  <c r="J82"/>
  <c r="I82"/>
  <c r="H82"/>
  <c r="G82"/>
  <c r="F82"/>
  <c r="E82"/>
  <c r="N81"/>
  <c r="N80"/>
  <c r="N79"/>
  <c r="M78"/>
  <c r="M91" s="1"/>
  <c r="L78"/>
  <c r="L91" s="1"/>
  <c r="K78"/>
  <c r="J78"/>
  <c r="J91" s="1"/>
  <c r="I78"/>
  <c r="H78"/>
  <c r="H91" s="1"/>
  <c r="G78"/>
  <c r="F78"/>
  <c r="F91" s="1"/>
  <c r="E78"/>
  <c r="N77"/>
  <c r="N76"/>
  <c r="N75"/>
  <c r="M73"/>
  <c r="L73"/>
  <c r="K73"/>
  <c r="J73"/>
  <c r="I73"/>
  <c r="H73"/>
  <c r="G73"/>
  <c r="F73"/>
  <c r="E73"/>
  <c r="N72"/>
  <c r="N71"/>
  <c r="N70"/>
  <c r="M69"/>
  <c r="L69"/>
  <c r="K69"/>
  <c r="J69"/>
  <c r="I69"/>
  <c r="H69"/>
  <c r="G69"/>
  <c r="F69"/>
  <c r="E69"/>
  <c r="N68"/>
  <c r="N67"/>
  <c r="N66"/>
  <c r="M65"/>
  <c r="L65"/>
  <c r="K65"/>
  <c r="J65"/>
  <c r="I65"/>
  <c r="H65"/>
  <c r="G65"/>
  <c r="F65"/>
  <c r="E65"/>
  <c r="N64"/>
  <c r="N63"/>
  <c r="N62"/>
  <c r="M61"/>
  <c r="L61"/>
  <c r="L74" s="1"/>
  <c r="K61"/>
  <c r="J61"/>
  <c r="J74" s="1"/>
  <c r="I61"/>
  <c r="H61"/>
  <c r="H74" s="1"/>
  <c r="G61"/>
  <c r="F61"/>
  <c r="F74" s="1"/>
  <c r="E61"/>
  <c r="N60"/>
  <c r="N59"/>
  <c r="N58"/>
  <c r="M56"/>
  <c r="L56"/>
  <c r="K56"/>
  <c r="J56"/>
  <c r="I56"/>
  <c r="H56"/>
  <c r="G56"/>
  <c r="F56"/>
  <c r="E56"/>
  <c r="N55"/>
  <c r="N54"/>
  <c r="N53"/>
  <c r="M52"/>
  <c r="L52"/>
  <c r="K52"/>
  <c r="J52"/>
  <c r="I52"/>
  <c r="H52"/>
  <c r="G52"/>
  <c r="F52"/>
  <c r="E52"/>
  <c r="N51"/>
  <c r="N50"/>
  <c r="N49"/>
  <c r="M48"/>
  <c r="M57" s="1"/>
  <c r="L48"/>
  <c r="K48"/>
  <c r="J48"/>
  <c r="I48"/>
  <c r="I57" s="1"/>
  <c r="H48"/>
  <c r="G48"/>
  <c r="F48"/>
  <c r="E48"/>
  <c r="E57" s="1"/>
  <c r="N47"/>
  <c r="E46"/>
  <c r="N46" s="1"/>
  <c r="N45"/>
  <c r="E45"/>
  <c r="M44"/>
  <c r="L44"/>
  <c r="K44"/>
  <c r="J44"/>
  <c r="J57" s="1"/>
  <c r="I44"/>
  <c r="H44"/>
  <c r="G44"/>
  <c r="F44"/>
  <c r="F57" s="1"/>
  <c r="E44"/>
  <c r="N43"/>
  <c r="N42"/>
  <c r="N41"/>
  <c r="M39"/>
  <c r="L39"/>
  <c r="K39"/>
  <c r="J39"/>
  <c r="I39"/>
  <c r="H39"/>
  <c r="G39"/>
  <c r="F39"/>
  <c r="E39"/>
  <c r="N38"/>
  <c r="N37"/>
  <c r="N36"/>
  <c r="M35"/>
  <c r="L35"/>
  <c r="K35"/>
  <c r="J35"/>
  <c r="I35"/>
  <c r="H35"/>
  <c r="G35"/>
  <c r="F35"/>
  <c r="E35"/>
  <c r="N34"/>
  <c r="N33"/>
  <c r="N32"/>
  <c r="M31"/>
  <c r="L31"/>
  <c r="K31"/>
  <c r="J31"/>
  <c r="I31"/>
  <c r="H31"/>
  <c r="G31"/>
  <c r="F31"/>
  <c r="E31"/>
  <c r="N30"/>
  <c r="N29"/>
  <c r="N28"/>
  <c r="M27"/>
  <c r="L27"/>
  <c r="L40" s="1"/>
  <c r="K27"/>
  <c r="J27"/>
  <c r="J40" s="1"/>
  <c r="I27"/>
  <c r="H27"/>
  <c r="H40" s="1"/>
  <c r="G27"/>
  <c r="F27"/>
  <c r="F40" s="1"/>
  <c r="E27"/>
  <c r="N26"/>
  <c r="N25"/>
  <c r="N24"/>
  <c r="M22"/>
  <c r="L22"/>
  <c r="K22"/>
  <c r="J22"/>
  <c r="I22"/>
  <c r="H22"/>
  <c r="G22"/>
  <c r="F22"/>
  <c r="E22"/>
  <c r="N21"/>
  <c r="N20"/>
  <c r="N19"/>
  <c r="M18"/>
  <c r="L18"/>
  <c r="K18"/>
  <c r="J18"/>
  <c r="I18"/>
  <c r="H18"/>
  <c r="G18"/>
  <c r="F18"/>
  <c r="E18"/>
  <c r="N17"/>
  <c r="N16"/>
  <c r="N15"/>
  <c r="M14"/>
  <c r="L14"/>
  <c r="K14"/>
  <c r="J14"/>
  <c r="I14"/>
  <c r="H14"/>
  <c r="G14"/>
  <c r="F14"/>
  <c r="E14"/>
  <c r="N13"/>
  <c r="N12"/>
  <c r="N11"/>
  <c r="M10"/>
  <c r="L10"/>
  <c r="L23" s="1"/>
  <c r="K10"/>
  <c r="J10"/>
  <c r="J23" s="1"/>
  <c r="I10"/>
  <c r="H10"/>
  <c r="H23" s="1"/>
  <c r="G10"/>
  <c r="F10"/>
  <c r="F23" s="1"/>
  <c r="E10"/>
  <c r="N9"/>
  <c r="N8"/>
  <c r="N7"/>
  <c r="J10" i="12"/>
  <c r="I10"/>
  <c r="H10"/>
  <c r="G10"/>
  <c r="F10"/>
  <c r="E10"/>
  <c r="J18" i="5"/>
  <c r="I18"/>
  <c r="H18"/>
  <c r="G18"/>
  <c r="F18"/>
  <c r="E18"/>
  <c r="J9"/>
  <c r="I9"/>
  <c r="H9"/>
  <c r="G9"/>
  <c r="F9"/>
  <c r="E9"/>
  <c r="H15" i="11"/>
  <c r="G15"/>
  <c r="F15"/>
  <c r="E15"/>
  <c r="D15"/>
  <c r="J22" i="2"/>
  <c r="I22"/>
  <c r="H22"/>
  <c r="G22"/>
  <c r="F22"/>
  <c r="E22"/>
  <c r="J19"/>
  <c r="I19"/>
  <c r="H19"/>
  <c r="G19"/>
  <c r="F19"/>
  <c r="E19"/>
  <c r="J12"/>
  <c r="I12"/>
  <c r="H12"/>
  <c r="G12"/>
  <c r="F12"/>
  <c r="E12"/>
  <c r="J13" i="4"/>
  <c r="I13"/>
  <c r="H13"/>
  <c r="G13"/>
  <c r="F13"/>
  <c r="E13"/>
  <c r="N170" i="16" l="1"/>
  <c r="M10" i="15"/>
  <c r="M14"/>
  <c r="M18"/>
  <c r="M22"/>
  <c r="M26"/>
  <c r="M34"/>
  <c r="M38"/>
  <c r="M42"/>
  <c r="M46"/>
  <c r="M50"/>
  <c r="M28"/>
  <c r="M30" s="1"/>
  <c r="G23" i="14"/>
  <c r="G40"/>
  <c r="E74"/>
  <c r="M74"/>
  <c r="E91"/>
  <c r="L108"/>
  <c r="L125"/>
  <c r="L142"/>
  <c r="H159"/>
  <c r="H176"/>
  <c r="H193"/>
  <c r="M210"/>
  <c r="N27"/>
  <c r="N35"/>
  <c r="N39"/>
  <c r="K108"/>
  <c r="K125"/>
  <c r="G142"/>
  <c r="G159"/>
  <c r="K176"/>
  <c r="K193"/>
  <c r="H210"/>
  <c r="L210"/>
  <c r="E23"/>
  <c r="I23"/>
  <c r="M23"/>
  <c r="E40"/>
  <c r="I40"/>
  <c r="M40"/>
  <c r="G57"/>
  <c r="K57"/>
  <c r="G74"/>
  <c r="K74"/>
  <c r="G91"/>
  <c r="K91"/>
  <c r="N95"/>
  <c r="N99"/>
  <c r="F108"/>
  <c r="J108"/>
  <c r="N103"/>
  <c r="N107"/>
  <c r="N108" s="1"/>
  <c r="N112"/>
  <c r="N116"/>
  <c r="N120"/>
  <c r="N124"/>
  <c r="F125"/>
  <c r="J125"/>
  <c r="N129"/>
  <c r="N133"/>
  <c r="F142"/>
  <c r="J142"/>
  <c r="N137"/>
  <c r="N141"/>
  <c r="N146"/>
  <c r="N150"/>
  <c r="N154"/>
  <c r="N158"/>
  <c r="N159" s="1"/>
  <c r="F159"/>
  <c r="J159"/>
  <c r="N163"/>
  <c r="N167"/>
  <c r="F176"/>
  <c r="J176"/>
  <c r="N171"/>
  <c r="N175"/>
  <c r="N176" s="1"/>
  <c r="N180"/>
  <c r="N184"/>
  <c r="N188"/>
  <c r="N193" s="1"/>
  <c r="N192"/>
  <c r="F193"/>
  <c r="J193"/>
  <c r="G210"/>
  <c r="K210"/>
  <c r="K23"/>
  <c r="K40"/>
  <c r="N48"/>
  <c r="I74"/>
  <c r="I91"/>
  <c r="H108"/>
  <c r="H125"/>
  <c r="H142"/>
  <c r="L159"/>
  <c r="L176"/>
  <c r="L193"/>
  <c r="E210"/>
  <c r="I210"/>
  <c r="N14"/>
  <c r="N18"/>
  <c r="N22"/>
  <c r="N31"/>
  <c r="G108"/>
  <c r="G125"/>
  <c r="K142"/>
  <c r="K159"/>
  <c r="G176"/>
  <c r="G193"/>
  <c r="H57"/>
  <c r="L57"/>
  <c r="N52"/>
  <c r="N56"/>
  <c r="N65"/>
  <c r="N74" s="1"/>
  <c r="N69"/>
  <c r="N73"/>
  <c r="N78"/>
  <c r="N82"/>
  <c r="N86"/>
  <c r="N90"/>
  <c r="E108"/>
  <c r="I108"/>
  <c r="M108"/>
  <c r="E125"/>
  <c r="I125"/>
  <c r="M125"/>
  <c r="E142"/>
  <c r="I142"/>
  <c r="M142"/>
  <c r="E159"/>
  <c r="I159"/>
  <c r="M159"/>
  <c r="E176"/>
  <c r="I176"/>
  <c r="M176"/>
  <c r="E193"/>
  <c r="I193"/>
  <c r="M193"/>
  <c r="N197"/>
  <c r="N201"/>
  <c r="N205"/>
  <c r="N209"/>
  <c r="F210"/>
  <c r="J210"/>
  <c r="N18" i="16"/>
  <c r="N142"/>
  <c r="N30"/>
  <c r="N114"/>
  <c r="N9"/>
  <c r="N21"/>
  <c r="N33"/>
  <c r="N44" s="1"/>
  <c r="N61"/>
  <c r="N72" s="1"/>
  <c r="N83"/>
  <c r="N85" s="1"/>
  <c r="N86" s="1"/>
  <c r="N125" i="14"/>
  <c r="N142"/>
  <c r="N10"/>
  <c r="N23" s="1"/>
  <c r="N44"/>
  <c r="N61"/>
  <c r="N40"/>
  <c r="N91"/>
  <c r="I13" i="10"/>
  <c r="H13"/>
  <c r="G13"/>
  <c r="F13"/>
  <c r="E13"/>
  <c r="N210" i="14" l="1"/>
  <c r="N57"/>
  <c r="J34" i="11"/>
  <c r="J15"/>
  <c r="K13" i="10"/>
  <c r="L12"/>
  <c r="L11"/>
  <c r="L10"/>
  <c r="L9"/>
  <c r="L8"/>
  <c r="L7"/>
  <c r="Q63" i="19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K15" i="18"/>
  <c r="J15"/>
  <c r="C15"/>
  <c r="L14"/>
  <c r="L13"/>
  <c r="L12"/>
  <c r="L11"/>
  <c r="L10"/>
  <c r="L9"/>
  <c r="L8"/>
  <c r="L7"/>
  <c r="L6"/>
  <c r="L5"/>
  <c r="L56" i="17"/>
  <c r="K56"/>
  <c r="J56"/>
  <c r="D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L25"/>
  <c r="K25"/>
  <c r="J25"/>
  <c r="D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9" i="12"/>
  <c r="K10"/>
  <c r="D10"/>
  <c r="C10"/>
  <c r="L8" i="5"/>
  <c r="K9"/>
  <c r="D9"/>
  <c r="C9"/>
  <c r="L7"/>
  <c r="L8" i="12"/>
  <c r="L7"/>
  <c r="L7" i="11"/>
  <c r="L8"/>
  <c r="L9"/>
  <c r="L10"/>
  <c r="L11"/>
  <c r="L12"/>
  <c r="L13"/>
  <c r="L14"/>
  <c r="C15"/>
  <c r="I15"/>
  <c r="K15"/>
  <c r="L26"/>
  <c r="L27"/>
  <c r="L28"/>
  <c r="L29"/>
  <c r="L30"/>
  <c r="L31"/>
  <c r="L32"/>
  <c r="L33"/>
  <c r="C34"/>
  <c r="K34"/>
  <c r="L17" i="5"/>
  <c r="L18" s="1"/>
  <c r="K18"/>
  <c r="D18"/>
  <c r="C18"/>
  <c r="L13" i="2"/>
  <c r="L14"/>
  <c r="L15"/>
  <c r="L16"/>
  <c r="L17"/>
  <c r="L18"/>
  <c r="K19"/>
  <c r="D19"/>
  <c r="C19"/>
  <c r="L7"/>
  <c r="L8"/>
  <c r="L9"/>
  <c r="L10"/>
  <c r="L11"/>
  <c r="K12"/>
  <c r="D12"/>
  <c r="C12"/>
  <c r="C13" i="10"/>
  <c r="D13"/>
  <c r="J13"/>
  <c r="L7" i="4"/>
  <c r="L8"/>
  <c r="L9"/>
  <c r="L10"/>
  <c r="L11"/>
  <c r="L12"/>
  <c r="L21" i="2"/>
  <c r="L20"/>
  <c r="D13" i="4"/>
  <c r="C13"/>
  <c r="K13"/>
  <c r="D22" i="2"/>
  <c r="K22"/>
  <c r="C22"/>
  <c r="L22" l="1"/>
  <c r="L19"/>
  <c r="L9" i="5"/>
  <c r="L12" i="2"/>
  <c r="M25" i="17"/>
  <c r="L15" i="18"/>
  <c r="M56" i="17"/>
  <c r="L13" i="4"/>
  <c r="L13" i="10"/>
  <c r="L10" i="12"/>
  <c r="L34" i="11"/>
  <c r="L15"/>
</calcChain>
</file>

<file path=xl/sharedStrings.xml><?xml version="1.0" encoding="utf-8"?>
<sst xmlns="http://schemas.openxmlformats.org/spreadsheetml/2006/main" count="1182" uniqueCount="259">
  <si>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</si>
  <si>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</si>
  <si>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</si>
  <si>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</si>
  <si>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</si>
  <si>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</si>
  <si>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</si>
  <si>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</si>
  <si>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</si>
  <si>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</si>
  <si>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</si>
  <si>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</si>
  <si>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</si>
  <si>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</si>
  <si>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</si>
  <si>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</si>
  <si>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</si>
  <si>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</si>
  <si>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</si>
  <si>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</si>
  <si>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</si>
  <si>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</si>
  <si>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</si>
  <si>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</si>
  <si>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</si>
  <si>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</si>
  <si>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</si>
  <si>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</si>
  <si>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</si>
  <si>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</si>
  <si>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</si>
  <si>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</si>
  <si>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</si>
  <si>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</si>
  <si>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</si>
  <si>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</si>
  <si>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</si>
  <si>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</si>
  <si>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</si>
  <si>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</si>
  <si>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</si>
  <si>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</si>
  <si>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</si>
  <si>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</si>
  <si>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</si>
  <si>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</si>
  <si>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</si>
  <si>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</si>
  <si>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</si>
  <si>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</si>
  <si>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</si>
  <si>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</si>
  <si>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</si>
  <si>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</si>
  <si>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</si>
  <si>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</si>
  <si>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</si>
  <si>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</si>
  <si>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</si>
  <si>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</si>
  <si>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</si>
  <si>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</si>
  <si>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</si>
  <si>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</si>
  <si>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</si>
  <si>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</si>
  <si>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</si>
  <si>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</si>
  <si>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</si>
  <si>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</si>
  <si>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</si>
  <si>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</si>
  <si>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</si>
  <si>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</si>
  <si>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</si>
  <si>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</si>
  <si>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</si>
  <si>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</si>
  <si>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</si>
  <si>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</si>
  <si>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</si>
  <si>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</si>
  <si>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</si>
  <si>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</si>
  <si>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</si>
  <si>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</si>
  <si>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</si>
  <si>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</si>
  <si>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</si>
  <si>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</si>
  <si>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</si>
  <si>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</si>
  <si>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</si>
  <si>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</si>
  <si>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</si>
  <si>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</si>
  <si>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</si>
  <si>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</si>
  <si>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</si>
  <si>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</si>
  <si>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</si>
  <si>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</si>
  <si>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</si>
  <si>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</si>
  <si>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</si>
  <si>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</si>
  <si>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</si>
  <si>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</si>
  <si>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</si>
  <si>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</si>
  <si>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</si>
  <si>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</si>
  <si>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</si>
  <si>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</si>
  <si>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</si>
  <si>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</si>
  <si>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</si>
  <si>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</si>
  <si>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</si>
  <si>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</si>
  <si>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</si>
  <si>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</si>
  <si>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</si>
  <si>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</si>
  <si>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</si>
  <si>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</si>
  <si>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</si>
  <si>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</si>
  <si>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</si>
  <si>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</si>
  <si>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</si>
  <si>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</si>
  <si>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</si>
  <si>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</si>
  <si>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</si>
  <si>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</si>
  <si>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</si>
  <si>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</si>
  <si>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</si>
  <si>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</si>
  <si>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</si>
  <si>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</si>
  <si>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</si>
  <si>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</si>
  <si>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</si>
  <si>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</si>
  <si>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</si>
  <si>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</si>
  <si>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</si>
  <si>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</si>
  <si>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</si>
  <si>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</si>
  <si>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</si>
  <si>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</si>
  <si>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</si>
  <si>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</si>
  <si>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</si>
  <si>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</si>
  <si>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</si>
  <si>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</si>
  <si>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</si>
  <si>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</si>
  <si>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</si>
  <si>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</si>
  <si>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</si>
  <si>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</si>
  <si>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South East Planning Region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</si>
  <si>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</si>
  <si>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</si>
  <si>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</si>
  <si>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</si>
  <si>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</si>
  <si>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</si>
  <si>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</si>
  <si>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</si>
  <si>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</si>
  <si>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SOUTH EAST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</si>
  <si>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</si>
  <si>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</si>
  <si>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</si>
  <si>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</si>
  <si>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</si>
  <si>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</si>
  <si>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</si>
  <si>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</si>
  <si>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</si>
  <si>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</si>
  <si>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</si>
  <si>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</si>
  <si>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</si>
  <si>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</si>
  <si>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</si>
  <si>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</si>
  <si>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</si>
  <si>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</si>
  <si>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</si>
  <si>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</si>
  <si>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</si>
  <si>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</si>
  <si>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</si>
  <si>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</si>
  <si>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</si>
  <si>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</si>
  <si>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</si>
  <si>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</si>
  <si>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</si>
  <si>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</si>
  <si>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</si>
  <si>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</si>
  <si>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</si>
  <si>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</si>
  <si>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</si>
  <si>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</si>
  <si>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</si>
  <si>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</si>
  <si>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</si>
  <si>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</si>
  <si>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</si>
  <si>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</si>
  <si>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</si>
  <si>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</si>
  <si>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</si>
  <si>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</si>
  <si>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 xml:space="preserve">Waste Management Information 2014 </t>
  </si>
  <si>
    <t>Landfill inputs 2014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</si>
  <si>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</si>
  <si>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</si>
  <si>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</si>
  <si>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</si>
  <si>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</si>
  <si>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</si>
  <si>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</si>
  <si>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</si>
  <si>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</si>
  <si>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</si>
  <si>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</si>
  <si>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South East -  Landfill Inputs 2014</t>
  </si>
  <si>
    <t>2014 Total</t>
  </si>
  <si>
    <t>South East - Landfill Capacity 2014</t>
  </si>
  <si>
    <t>Data for 2014 is classified into Landfill Directive categories..</t>
  </si>
  <si>
    <t>2014 landfill capacity data was obtained from environmental monitoring reports required by permits or directly from the operator.</t>
  </si>
  <si>
    <t>South East - Transfer, Treatment &amp; Metal Recycling Site Inputs 2014</t>
  </si>
  <si>
    <t>South East - Borehole &amp; lagoon inputs 2014</t>
  </si>
  <si>
    <t>South East - Deposit in landfill for recovery inputs 2014</t>
  </si>
  <si>
    <t>South East - Use of waste inputs 2014</t>
  </si>
  <si>
    <t>South East - Incineration Throughput 2014</t>
  </si>
  <si>
    <t>South East - Incineration Capacity 2014</t>
  </si>
  <si>
    <t>South East - Hazardous waste managed by EWC chapter and former planning sub-region 2014 (tonnes)</t>
  </si>
  <si>
    <t>\</t>
  </si>
  <si>
    <t>South East - Hazardous waste deposited by EWC chapter and former planning sub-region 2014 (tonnes)</t>
  </si>
  <si>
    <t>South East - Hazardous waste deposited by fate and former planning sub-region 2014 (tonnes)</t>
  </si>
  <si>
    <t>East Midlands - Hazardous waste trends 1998-2014</t>
  </si>
  <si>
    <t>South East - Hazardous waste managed by EWC chapter from 1998 - 2014 (tonnes)</t>
  </si>
  <si>
    <t>South East - Hazardous waste deposited by EWC chapter from 1998 - 2014 (tonnes)</t>
  </si>
  <si>
    <t>South East - Hazardous waste deposited by fate from 1998 - 2014 (tonnes)</t>
  </si>
  <si>
    <t xml:space="preserve">South East - Waste Deposit Trends -  Landfill deposits by site type, waste type and sub-region 2000/1 to 2014 </t>
  </si>
  <si>
    <t>South East - Landfill Capacity Trends 1998/99 - 2014</t>
  </si>
  <si>
    <t>South East - Waste Deposit Trends - Transfer &amp; treatment deposits by site type, waste type and sub-region 2000/1 to 2014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</si>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</sst>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_ ;\-#,##0\ 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9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4" fillId="0" borderId="0"/>
    <xf numFmtId="0" fontId="22" fillId="0" borderId="0"/>
    <xf numFmtId="0" fontId="22" fillId="0" borderId="0"/>
  </cellStyleXfs>
  <cellXfs count="477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7" applyFont="1" applyAlignment="1" applyProtection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9" fillId="0" borderId="9" xfId="0" applyFont="1" applyFill="1" applyBorder="1" applyAlignment="1"/>
    <xf numFmtId="41" fontId="9" fillId="0" borderId="0" xfId="0" applyNumberFormat="1" applyFont="1"/>
    <xf numFmtId="0" fontId="9" fillId="0" borderId="11" xfId="0" applyFont="1" applyFill="1" applyBorder="1" applyAlignment="1"/>
    <xf numFmtId="41" fontId="9" fillId="0" borderId="21" xfId="0" applyNumberFormat="1" applyFont="1" applyBorder="1"/>
    <xf numFmtId="0" fontId="9" fillId="0" borderId="24" xfId="6" applyFont="1" applyBorder="1"/>
    <xf numFmtId="0" fontId="14" fillId="2" borderId="0" xfId="0" applyFont="1" applyFill="1" applyAlignment="1">
      <alignment vertical="center"/>
    </xf>
    <xf numFmtId="0" fontId="16" fillId="0" borderId="0" xfId="6" applyFont="1" applyFill="1" applyAlignment="1">
      <alignment readingOrder="1"/>
    </xf>
    <xf numFmtId="0" fontId="15" fillId="2" borderId="0" xfId="0" applyFont="1" applyFill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3" fillId="5" borderId="1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/>
    <xf numFmtId="41" fontId="13" fillId="5" borderId="5" xfId="0" applyNumberFormat="1" applyFont="1" applyFill="1" applyBorder="1" applyAlignment="1">
      <alignment horizontal="center"/>
    </xf>
    <xf numFmtId="41" fontId="13" fillId="5" borderId="7" xfId="0" applyNumberFormat="1" applyFont="1" applyFill="1" applyBorder="1" applyAlignment="1">
      <alignment horizontal="center"/>
    </xf>
    <xf numFmtId="41" fontId="13" fillId="5" borderId="8" xfId="0" applyNumberFormat="1" applyFont="1" applyFill="1" applyBorder="1" applyAlignment="1"/>
    <xf numFmtId="0" fontId="13" fillId="5" borderId="5" xfId="0" applyFont="1" applyFill="1" applyBorder="1" applyAlignment="1"/>
    <xf numFmtId="41" fontId="13" fillId="5" borderId="18" xfId="0" applyNumberFormat="1" applyFont="1" applyFill="1" applyBorder="1" applyAlignment="1">
      <alignment horizontal="center"/>
    </xf>
    <xf numFmtId="41" fontId="13" fillId="5" borderId="15" xfId="0" applyNumberFormat="1" applyFont="1" applyFill="1" applyBorder="1" applyAlignment="1"/>
    <xf numFmtId="0" fontId="10" fillId="0" borderId="0" xfId="0" applyFont="1"/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/>
    <xf numFmtId="0" fontId="19" fillId="0" borderId="0" xfId="0" applyFont="1"/>
    <xf numFmtId="41" fontId="9" fillId="0" borderId="22" xfId="0" applyNumberFormat="1" applyFont="1" applyBorder="1"/>
    <xf numFmtId="41" fontId="9" fillId="0" borderId="23" xfId="0" applyNumberFormat="1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3" fillId="5" borderId="5" xfId="0" applyFont="1" applyFill="1" applyBorder="1"/>
    <xf numFmtId="41" fontId="13" fillId="5" borderId="7" xfId="0" applyNumberFormat="1" applyFont="1" applyFill="1" applyBorder="1"/>
    <xf numFmtId="0" fontId="16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1" xfId="0" applyFont="1" applyFill="1" applyBorder="1"/>
    <xf numFmtId="41" fontId="13" fillId="5" borderId="18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1" fontId="11" fillId="0" borderId="6" xfId="0" applyNumberFormat="1" applyFont="1" applyBorder="1"/>
    <xf numFmtId="0" fontId="9" fillId="0" borderId="9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1" fontId="9" fillId="0" borderId="0" xfId="0" applyNumberFormat="1" applyFont="1" applyBorder="1"/>
    <xf numFmtId="0" fontId="9" fillId="0" borderId="29" xfId="0" applyFont="1" applyFill="1" applyBorder="1" applyAlignment="1">
      <alignment horizontal="left"/>
    </xf>
    <xf numFmtId="41" fontId="13" fillId="5" borderId="8" xfId="0" applyNumberFormat="1" applyFont="1" applyFill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1" xfId="0" applyNumberFormat="1" applyFont="1" applyBorder="1"/>
    <xf numFmtId="3" fontId="9" fillId="0" borderId="0" xfId="0" applyNumberFormat="1" applyFont="1"/>
    <xf numFmtId="41" fontId="13" fillId="5" borderId="7" xfId="2" applyNumberFormat="1" applyFont="1" applyFill="1" applyBorder="1"/>
    <xf numFmtId="41" fontId="13" fillId="5" borderId="8" xfId="2" applyNumberFormat="1" applyFont="1" applyFill="1" applyBorder="1"/>
    <xf numFmtId="0" fontId="9" fillId="0" borderId="25" xfId="0" applyFont="1" applyFill="1" applyBorder="1"/>
    <xf numFmtId="0" fontId="9" fillId="0" borderId="26" xfId="0" applyFont="1" applyFill="1" applyBorder="1"/>
    <xf numFmtId="41" fontId="13" fillId="5" borderId="5" xfId="0" applyNumberFormat="1" applyFont="1" applyFill="1" applyBorder="1"/>
    <xf numFmtId="0" fontId="9" fillId="0" borderId="14" xfId="0" applyFont="1" applyFill="1" applyBorder="1"/>
    <xf numFmtId="0" fontId="9" fillId="0" borderId="30" xfId="0" applyFont="1" applyFill="1" applyBorder="1"/>
    <xf numFmtId="41" fontId="13" fillId="5" borderId="19" xfId="0" applyNumberFormat="1" applyFont="1" applyFill="1" applyBorder="1"/>
    <xf numFmtId="41" fontId="13" fillId="5" borderId="20" xfId="0" applyNumberFormat="1" applyFont="1" applyFill="1" applyBorder="1"/>
    <xf numFmtId="0" fontId="9" fillId="0" borderId="8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1" fontId="9" fillId="0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1" fontId="13" fillId="5" borderId="18" xfId="0" applyNumberFormat="1" applyFont="1" applyFill="1" applyBorder="1" applyAlignment="1">
      <alignment horizontal="center" vertical="center"/>
    </xf>
    <xf numFmtId="41" fontId="13" fillId="5" borderId="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41" fontId="13" fillId="5" borderId="15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1" fontId="11" fillId="0" borderId="8" xfId="0" applyNumberFormat="1" applyFont="1" applyBorder="1" applyAlignment="1">
      <alignment vertical="center"/>
    </xf>
    <xf numFmtId="41" fontId="13" fillId="5" borderId="19" xfId="0" applyNumberFormat="1" applyFont="1" applyFill="1" applyBorder="1" applyAlignment="1">
      <alignment horizontal="center" vertical="center"/>
    </xf>
    <xf numFmtId="41" fontId="13" fillId="5" borderId="20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/>
    <xf numFmtId="0" fontId="20" fillId="0" borderId="0" xfId="0" applyFont="1"/>
    <xf numFmtId="0" fontId="0" fillId="0" borderId="0" xfId="0" applyBorder="1"/>
    <xf numFmtId="0" fontId="2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1" fillId="0" borderId="0" xfId="0" applyFont="1" applyBorder="1" applyAlignment="1">
      <alignment wrapText="1"/>
    </xf>
    <xf numFmtId="41" fontId="13" fillId="5" borderId="39" xfId="0" applyNumberFormat="1" applyFont="1" applyFill="1" applyBorder="1"/>
    <xf numFmtId="3" fontId="9" fillId="0" borderId="0" xfId="0" applyNumberFormat="1" applyFont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23" fillId="0" borderId="0" xfId="0" applyFont="1"/>
    <xf numFmtId="0" fontId="25" fillId="0" borderId="0" xfId="8" applyFont="1"/>
    <xf numFmtId="0" fontId="15" fillId="0" borderId="0" xfId="10" applyFont="1" applyFill="1" applyBorder="1"/>
    <xf numFmtId="0" fontId="25" fillId="0" borderId="0" xfId="11" applyFont="1"/>
    <xf numFmtId="0" fontId="17" fillId="0" borderId="0" xfId="0" applyFont="1" applyBorder="1"/>
    <xf numFmtId="0" fontId="13" fillId="5" borderId="53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1" fontId="9" fillId="0" borderId="0" xfId="0" applyNumberFormat="1" applyFont="1" applyAlignment="1">
      <alignment vertical="center"/>
    </xf>
    <xf numFmtId="41" fontId="9" fillId="0" borderId="30" xfId="0" applyNumberFormat="1" applyFont="1" applyBorder="1" applyAlignment="1">
      <alignment vertical="center"/>
    </xf>
    <xf numFmtId="0" fontId="26" fillId="0" borderId="0" xfId="0" applyFont="1" applyFill="1" applyBorder="1"/>
    <xf numFmtId="0" fontId="13" fillId="5" borderId="5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13" fillId="5" borderId="30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right"/>
    </xf>
    <xf numFmtId="41" fontId="9" fillId="7" borderId="0" xfId="2" applyFont="1" applyFill="1" applyBorder="1"/>
    <xf numFmtId="41" fontId="23" fillId="7" borderId="14" xfId="0" applyNumberFormat="1" applyFont="1" applyFill="1" applyBorder="1"/>
    <xf numFmtId="0" fontId="23" fillId="7" borderId="6" xfId="0" applyFont="1" applyFill="1" applyBorder="1" applyAlignment="1">
      <alignment horizontal="right"/>
    </xf>
    <xf numFmtId="41" fontId="23" fillId="7" borderId="6" xfId="0" applyNumberFormat="1" applyFont="1" applyFill="1" applyBorder="1"/>
    <xf numFmtId="0" fontId="23" fillId="7" borderId="12" xfId="0" applyFont="1" applyFill="1" applyBorder="1" applyAlignment="1">
      <alignment horizontal="right"/>
    </xf>
    <xf numFmtId="0" fontId="24" fillId="7" borderId="5" xfId="0" applyNumberFormat="1" applyFont="1" applyFill="1" applyBorder="1" applyAlignment="1">
      <alignment vertical="center" wrapText="1"/>
    </xf>
    <xf numFmtId="0" fontId="23" fillId="7" borderId="7" xfId="0" applyFont="1" applyFill="1" applyBorder="1" applyAlignment="1">
      <alignment horizontal="right"/>
    </xf>
    <xf numFmtId="41" fontId="23" fillId="7" borderId="7" xfId="0" applyNumberFormat="1" applyFont="1" applyFill="1" applyBorder="1"/>
    <xf numFmtId="41" fontId="23" fillId="7" borderId="8" xfId="0" applyNumberFormat="1" applyFont="1" applyFill="1" applyBorder="1"/>
    <xf numFmtId="0" fontId="23" fillId="7" borderId="0" xfId="0" applyFont="1" applyFill="1" applyBorder="1" applyAlignment="1">
      <alignment horizontal="right"/>
    </xf>
    <xf numFmtId="41" fontId="23" fillId="7" borderId="30" xfId="0" applyNumberFormat="1" applyFont="1" applyFill="1" applyBorder="1"/>
    <xf numFmtId="41" fontId="23" fillId="7" borderId="0" xfId="0" applyNumberFormat="1" applyFont="1" applyFill="1" applyBorder="1"/>
    <xf numFmtId="0" fontId="24" fillId="7" borderId="5" xfId="0" applyFont="1" applyFill="1" applyBorder="1" applyAlignment="1">
      <alignment vertical="center"/>
    </xf>
    <xf numFmtId="0" fontId="24" fillId="7" borderId="5" xfId="0" applyFont="1" applyFill="1" applyBorder="1" applyAlignment="1">
      <alignment horizontal="left" vertical="center"/>
    </xf>
    <xf numFmtId="0" fontId="24" fillId="7" borderId="25" xfId="0" applyFont="1" applyFill="1" applyBorder="1" applyAlignment="1">
      <alignment vertical="center"/>
    </xf>
    <xf numFmtId="41" fontId="23" fillId="7" borderId="41" xfId="0" applyNumberFormat="1" applyFont="1" applyFill="1" applyBorder="1"/>
    <xf numFmtId="0" fontId="13" fillId="5" borderId="5" xfId="0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vertical="center"/>
    </xf>
    <xf numFmtId="0" fontId="27" fillId="5" borderId="7" xfId="0" applyFont="1" applyFill="1" applyBorder="1" applyAlignment="1">
      <alignment horizontal="right"/>
    </xf>
    <xf numFmtId="0" fontId="24" fillId="7" borderId="5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horizontal="right"/>
    </xf>
    <xf numFmtId="41" fontId="23" fillId="7" borderId="28" xfId="0" applyNumberFormat="1" applyFont="1" applyFill="1" applyBorder="1"/>
    <xf numFmtId="41" fontId="23" fillId="7" borderId="17" xfId="0" applyNumberFormat="1" applyFont="1" applyFill="1" applyBorder="1"/>
    <xf numFmtId="41" fontId="23" fillId="7" borderId="12" xfId="0" applyNumberFormat="1" applyFont="1" applyFill="1" applyBorder="1"/>
    <xf numFmtId="0" fontId="13" fillId="5" borderId="7" xfId="0" applyFont="1" applyFill="1" applyBorder="1" applyAlignment="1">
      <alignment horizontal="right"/>
    </xf>
    <xf numFmtId="41" fontId="9" fillId="7" borderId="0" xfId="0" applyNumberFormat="1" applyFont="1" applyFill="1" applyBorder="1" applyAlignment="1"/>
    <xf numFmtId="41" fontId="9" fillId="7" borderId="32" xfId="0" applyNumberFormat="1" applyFont="1" applyFill="1" applyBorder="1" applyAlignment="1"/>
    <xf numFmtId="0" fontId="24" fillId="7" borderId="5" xfId="0" applyFont="1" applyFill="1" applyBorder="1"/>
    <xf numFmtId="0" fontId="27" fillId="5" borderId="7" xfId="0" applyFont="1" applyFill="1" applyBorder="1"/>
    <xf numFmtId="165" fontId="9" fillId="7" borderId="0" xfId="1" applyNumberFormat="1" applyFont="1" applyFill="1"/>
    <xf numFmtId="41" fontId="9" fillId="7" borderId="25" xfId="2" applyFont="1" applyFill="1" applyBorder="1"/>
    <xf numFmtId="41" fontId="9" fillId="7" borderId="41" xfId="2" applyFont="1" applyFill="1" applyBorder="1"/>
    <xf numFmtId="41" fontId="9" fillId="7" borderId="45" xfId="2" applyFont="1" applyFill="1" applyBorder="1"/>
    <xf numFmtId="41" fontId="9" fillId="7" borderId="30" xfId="2" applyFont="1" applyFill="1" applyBorder="1"/>
    <xf numFmtId="41" fontId="9" fillId="7" borderId="32" xfId="2" applyFont="1" applyFill="1" applyBorder="1"/>
    <xf numFmtId="41" fontId="9" fillId="7" borderId="28" xfId="2" applyFont="1" applyFill="1" applyBorder="1"/>
    <xf numFmtId="41" fontId="9" fillId="7" borderId="17" xfId="2" applyFont="1" applyFill="1" applyBorder="1"/>
    <xf numFmtId="41" fontId="9" fillId="7" borderId="46" xfId="2" applyFont="1" applyFill="1" applyBorder="1"/>
    <xf numFmtId="41" fontId="9" fillId="7" borderId="0" xfId="1" applyNumberFormat="1" applyFont="1" applyFill="1"/>
    <xf numFmtId="0" fontId="24" fillId="7" borderId="7" xfId="0" applyFont="1" applyFill="1" applyBorder="1" applyAlignment="1">
      <alignment horizontal="right"/>
    </xf>
    <xf numFmtId="41" fontId="9" fillId="7" borderId="0" xfId="2" applyNumberFormat="1" applyFont="1" applyFill="1" applyBorder="1"/>
    <xf numFmtId="3" fontId="25" fillId="7" borderId="23" xfId="0" applyNumberFormat="1" applyFont="1" applyFill="1" applyBorder="1"/>
    <xf numFmtId="3" fontId="9" fillId="7" borderId="0" xfId="0" applyNumberFormat="1" applyFont="1" applyFill="1"/>
    <xf numFmtId="0" fontId="11" fillId="7" borderId="0" xfId="0" applyFont="1" applyFill="1" applyBorder="1" applyAlignment="1">
      <alignment horizontal="left"/>
    </xf>
    <xf numFmtId="0" fontId="9" fillId="7" borderId="0" xfId="0" applyFont="1" applyFill="1" applyBorder="1"/>
    <xf numFmtId="41" fontId="0" fillId="0" borderId="0" xfId="0" applyNumberFormat="1"/>
    <xf numFmtId="0" fontId="13" fillId="5" borderId="4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9" fillId="8" borderId="14" xfId="0" applyFont="1" applyFill="1" applyBorder="1"/>
    <xf numFmtId="41" fontId="9" fillId="8" borderId="25" xfId="0" applyNumberFormat="1" applyFont="1" applyFill="1" applyBorder="1"/>
    <xf numFmtId="41" fontId="9" fillId="8" borderId="41" xfId="0" applyNumberFormat="1" applyFont="1" applyFill="1" applyBorder="1"/>
    <xf numFmtId="41" fontId="9" fillId="8" borderId="14" xfId="0" applyNumberFormat="1" applyFont="1" applyFill="1" applyBorder="1"/>
    <xf numFmtId="0" fontId="9" fillId="8" borderId="6" xfId="0" applyFont="1" applyFill="1" applyBorder="1"/>
    <xf numFmtId="41" fontId="9" fillId="8" borderId="30" xfId="0" applyNumberFormat="1" applyFont="1" applyFill="1" applyBorder="1"/>
    <xf numFmtId="41" fontId="9" fillId="8" borderId="0" xfId="0" applyNumberFormat="1" applyFont="1" applyFill="1" applyBorder="1"/>
    <xf numFmtId="41" fontId="9" fillId="8" borderId="6" xfId="0" applyNumberFormat="1" applyFont="1" applyFill="1" applyBorder="1"/>
    <xf numFmtId="0" fontId="13" fillId="5" borderId="5" xfId="0" applyNumberFormat="1" applyFont="1" applyFill="1" applyBorder="1" applyAlignment="1">
      <alignment horizontal="center" vertical="center"/>
    </xf>
    <xf numFmtId="41" fontId="9" fillId="8" borderId="32" xfId="0" applyNumberFormat="1" applyFont="1" applyFill="1" applyBorder="1"/>
    <xf numFmtId="0" fontId="9" fillId="8" borderId="12" xfId="0" applyFont="1" applyFill="1" applyBorder="1"/>
    <xf numFmtId="41" fontId="9" fillId="8" borderId="28" xfId="0" applyNumberFormat="1" applyFont="1" applyFill="1" applyBorder="1"/>
    <xf numFmtId="41" fontId="9" fillId="8" borderId="17" xfId="0" applyNumberFormat="1" applyFont="1" applyFill="1" applyBorder="1"/>
    <xf numFmtId="41" fontId="9" fillId="8" borderId="46" xfId="0" applyNumberFormat="1" applyFont="1" applyFill="1" applyBorder="1"/>
    <xf numFmtId="41" fontId="9" fillId="8" borderId="12" xfId="0" applyNumberFormat="1" applyFont="1" applyFill="1" applyBorder="1"/>
    <xf numFmtId="41" fontId="9" fillId="0" borderId="32" xfId="0" applyNumberFormat="1" applyFont="1" applyBorder="1"/>
    <xf numFmtId="41" fontId="13" fillId="5" borderId="41" xfId="0" applyNumberFormat="1" applyFont="1" applyFill="1" applyBorder="1"/>
    <xf numFmtId="41" fontId="9" fillId="0" borderId="41" xfId="0" applyNumberFormat="1" applyFont="1" applyBorder="1"/>
    <xf numFmtId="41" fontId="9" fillId="0" borderId="45" xfId="0" applyNumberFormat="1" applyFont="1" applyBorder="1"/>
    <xf numFmtId="41" fontId="9" fillId="0" borderId="17" xfId="0" applyNumberFormat="1" applyFont="1" applyBorder="1"/>
    <xf numFmtId="41" fontId="13" fillId="5" borderId="17" xfId="0" applyNumberFormat="1" applyFont="1" applyFill="1" applyBorder="1"/>
    <xf numFmtId="0" fontId="11" fillId="0" borderId="0" xfId="0" applyFont="1" applyBorder="1"/>
    <xf numFmtId="3" fontId="28" fillId="9" borderId="60" xfId="0" applyNumberFormat="1" applyFont="1" applyFill="1" applyBorder="1"/>
    <xf numFmtId="0" fontId="17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left" vertical="center"/>
    </xf>
    <xf numFmtId="0" fontId="23" fillId="7" borderId="0" xfId="0" applyFont="1" applyFill="1" applyBorder="1"/>
    <xf numFmtId="41" fontId="23" fillId="7" borderId="32" xfId="0" applyNumberFormat="1" applyFont="1" applyFill="1" applyBorder="1"/>
    <xf numFmtId="0" fontId="24" fillId="7" borderId="5" xfId="0" applyNumberFormat="1" applyFont="1" applyFill="1" applyBorder="1" applyAlignment="1">
      <alignment vertical="center"/>
    </xf>
    <xf numFmtId="0" fontId="23" fillId="7" borderId="7" xfId="0" applyFont="1" applyFill="1" applyBorder="1"/>
    <xf numFmtId="41" fontId="23" fillId="7" borderId="5" xfId="0" applyNumberFormat="1" applyFont="1" applyFill="1" applyBorder="1"/>
    <xf numFmtId="41" fontId="23" fillId="7" borderId="20" xfId="0" applyNumberFormat="1" applyFont="1" applyFill="1" applyBorder="1"/>
    <xf numFmtId="0" fontId="23" fillId="7" borderId="30" xfId="0" applyFont="1" applyFill="1" applyBorder="1"/>
    <xf numFmtId="0" fontId="24" fillId="7" borderId="25" xfId="0" applyFont="1" applyFill="1" applyBorder="1"/>
    <xf numFmtId="0" fontId="23" fillId="7" borderId="41" xfId="0" applyFont="1" applyFill="1" applyBorder="1"/>
    <xf numFmtId="41" fontId="23" fillId="7" borderId="25" xfId="0" applyNumberFormat="1" applyFont="1" applyFill="1" applyBorder="1"/>
    <xf numFmtId="41" fontId="23" fillId="7" borderId="45" xfId="0" applyNumberFormat="1" applyFont="1" applyFill="1" applyBorder="1"/>
    <xf numFmtId="166" fontId="9" fillId="7" borderId="0" xfId="0" applyNumberFormat="1" applyFont="1" applyFill="1"/>
    <xf numFmtId="0" fontId="23" fillId="7" borderId="45" xfId="0" applyFont="1" applyFill="1" applyBorder="1"/>
    <xf numFmtId="0" fontId="23" fillId="7" borderId="46" xfId="0" applyFont="1" applyFill="1" applyBorder="1"/>
    <xf numFmtId="0" fontId="23" fillId="7" borderId="20" xfId="0" applyFont="1" applyFill="1" applyBorder="1"/>
    <xf numFmtId="41" fontId="9" fillId="7" borderId="22" xfId="0" applyNumberFormat="1" applyFont="1" applyFill="1" applyBorder="1"/>
    <xf numFmtId="41" fontId="9" fillId="7" borderId="23" xfId="0" applyNumberFormat="1" applyFont="1" applyFill="1" applyBorder="1"/>
    <xf numFmtId="41" fontId="9" fillId="7" borderId="21" xfId="0" applyNumberFormat="1" applyFont="1" applyFill="1" applyBorder="1"/>
    <xf numFmtId="41" fontId="9" fillId="7" borderId="0" xfId="0" applyNumberFormat="1" applyFont="1" applyFill="1"/>
    <xf numFmtId="3" fontId="9" fillId="7" borderId="22" xfId="0" applyNumberFormat="1" applyFont="1" applyFill="1" applyBorder="1"/>
    <xf numFmtId="3" fontId="9" fillId="7" borderId="23" xfId="0" applyNumberFormat="1" applyFont="1" applyFill="1" applyBorder="1"/>
    <xf numFmtId="3" fontId="9" fillId="7" borderId="21" xfId="0" applyNumberFormat="1" applyFont="1" applyFill="1" applyBorder="1"/>
    <xf numFmtId="0" fontId="13" fillId="5" borderId="40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41" fontId="13" fillId="5" borderId="12" xfId="0" applyNumberFormat="1" applyFont="1" applyFill="1" applyBorder="1"/>
    <xf numFmtId="3" fontId="9" fillId="0" borderId="25" xfId="0" applyNumberFormat="1" applyFont="1" applyBorder="1"/>
    <xf numFmtId="0" fontId="9" fillId="0" borderId="27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41" fontId="9" fillId="0" borderId="25" xfId="0" applyNumberFormat="1" applyFont="1" applyBorder="1"/>
    <xf numFmtId="41" fontId="9" fillId="0" borderId="30" xfId="0" applyNumberFormat="1" applyFont="1" applyBorder="1"/>
    <xf numFmtId="0" fontId="9" fillId="0" borderId="27" xfId="0" applyFont="1" applyFill="1" applyBorder="1"/>
    <xf numFmtId="0" fontId="9" fillId="0" borderId="61" xfId="0" applyFont="1" applyFill="1" applyBorder="1" applyAlignment="1">
      <alignment horizontal="left"/>
    </xf>
    <xf numFmtId="41" fontId="9" fillId="0" borderId="28" xfId="0" applyNumberFormat="1" applyFont="1" applyBorder="1"/>
    <xf numFmtId="41" fontId="9" fillId="0" borderId="0" xfId="0" applyNumberFormat="1" applyFont="1" applyAlignment="1">
      <alignment horizontal="right" vertical="center"/>
    </xf>
    <xf numFmtId="41" fontId="9" fillId="0" borderId="0" xfId="2" applyFont="1" applyFill="1" applyBorder="1" applyAlignment="1">
      <alignment vertical="center"/>
    </xf>
    <xf numFmtId="41" fontId="9" fillId="0" borderId="28" xfId="2" applyFont="1" applyFill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41" fontId="24" fillId="0" borderId="6" xfId="0" applyNumberFormat="1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41" fontId="24" fillId="0" borderId="32" xfId="0" applyNumberFormat="1" applyFont="1" applyBorder="1" applyAlignment="1">
      <alignment horizontal="right" vertical="center"/>
    </xf>
    <xf numFmtId="0" fontId="23" fillId="0" borderId="3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3" fontId="23" fillId="0" borderId="22" xfId="0" applyNumberFormat="1" applyFont="1" applyBorder="1" applyAlignment="1">
      <alignment vertical="center"/>
    </xf>
    <xf numFmtId="41" fontId="24" fillId="0" borderId="47" xfId="0" applyNumberFormat="1" applyFont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41" fontId="9" fillId="0" borderId="28" xfId="0" applyNumberFormat="1" applyFont="1" applyBorder="1" applyAlignment="1">
      <alignment vertical="center"/>
    </xf>
    <xf numFmtId="0" fontId="23" fillId="0" borderId="30" xfId="0" quotePrefix="1" applyFont="1" applyBorder="1" applyAlignment="1">
      <alignment vertical="center"/>
    </xf>
    <xf numFmtId="41" fontId="28" fillId="0" borderId="25" xfId="0" applyNumberFormat="1" applyFont="1" applyBorder="1" applyAlignment="1">
      <alignment vertical="center"/>
    </xf>
    <xf numFmtId="41" fontId="28" fillId="0" borderId="41" xfId="0" applyNumberFormat="1" applyFont="1" applyBorder="1" applyAlignment="1">
      <alignment vertical="center"/>
    </xf>
    <xf numFmtId="41" fontId="28" fillId="0" borderId="45" xfId="0" applyNumberFormat="1" applyFont="1" applyBorder="1" applyAlignment="1">
      <alignment vertical="center"/>
    </xf>
    <xf numFmtId="41" fontId="28" fillId="0" borderId="30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41" fontId="28" fillId="0" borderId="32" xfId="0" applyNumberFormat="1" applyFont="1" applyBorder="1" applyAlignment="1">
      <alignment vertical="center"/>
    </xf>
    <xf numFmtId="41" fontId="28" fillId="0" borderId="28" xfId="0" applyNumberFormat="1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41" fontId="28" fillId="0" borderId="46" xfId="0" applyNumberFormat="1" applyFont="1" applyBorder="1" applyAlignment="1">
      <alignment vertical="center"/>
    </xf>
    <xf numFmtId="0" fontId="29" fillId="0" borderId="0" xfId="11" applyFont="1"/>
    <xf numFmtId="0" fontId="29" fillId="0" borderId="0" xfId="8" applyFont="1"/>
    <xf numFmtId="0" fontId="13" fillId="5" borderId="5" xfId="8" applyFont="1" applyFill="1" applyBorder="1" applyAlignment="1">
      <alignment horizontal="center" vertical="center" wrapText="1"/>
    </xf>
    <xf numFmtId="0" fontId="13" fillId="5" borderId="7" xfId="8" applyFont="1" applyFill="1" applyBorder="1" applyAlignment="1">
      <alignment horizontal="center" vertical="center" wrapText="1"/>
    </xf>
    <xf numFmtId="0" fontId="13" fillId="5" borderId="48" xfId="8" applyFont="1" applyFill="1" applyBorder="1" applyAlignment="1">
      <alignment horizontal="center" vertical="center" wrapText="1"/>
    </xf>
    <xf numFmtId="0" fontId="13" fillId="5" borderId="41" xfId="8" applyFont="1" applyFill="1" applyBorder="1" applyAlignment="1">
      <alignment horizontal="center" vertical="center" wrapText="1"/>
    </xf>
    <xf numFmtId="0" fontId="13" fillId="5" borderId="20" xfId="8" applyFont="1" applyFill="1" applyBorder="1" applyAlignment="1">
      <alignment horizontal="center" vertical="center" wrapText="1"/>
    </xf>
    <xf numFmtId="0" fontId="23" fillId="7" borderId="25" xfId="8" applyFont="1" applyFill="1" applyBorder="1" applyAlignment="1">
      <alignment horizontal="center" vertical="center" wrapText="1"/>
    </xf>
    <xf numFmtId="0" fontId="23" fillId="7" borderId="14" xfId="8" applyFont="1" applyFill="1" applyBorder="1" applyAlignment="1">
      <alignment horizontal="center" vertical="center" wrapText="1"/>
    </xf>
    <xf numFmtId="164" fontId="9" fillId="0" borderId="0" xfId="2" applyNumberFormat="1" applyFont="1" applyBorder="1" applyAlignment="1">
      <alignment vertical="center"/>
    </xf>
    <xf numFmtId="164" fontId="9" fillId="0" borderId="41" xfId="2" applyNumberFormat="1" applyFont="1" applyBorder="1" applyAlignment="1">
      <alignment vertical="center"/>
    </xf>
    <xf numFmtId="3" fontId="9" fillId="0" borderId="0" xfId="12" applyNumberFormat="1" applyFont="1" applyBorder="1" applyAlignment="1">
      <alignment vertical="center"/>
    </xf>
    <xf numFmtId="3" fontId="23" fillId="0" borderId="41" xfId="0" applyNumberFormat="1" applyFont="1" applyBorder="1" applyAlignment="1">
      <alignment vertical="center"/>
    </xf>
    <xf numFmtId="3" fontId="9" fillId="0" borderId="41" xfId="8" applyNumberFormat="1" applyFont="1" applyBorder="1" applyAlignment="1">
      <alignment vertical="center"/>
    </xf>
    <xf numFmtId="3" fontId="9" fillId="0" borderId="0" xfId="8" applyNumberFormat="1" applyFont="1" applyBorder="1" applyAlignment="1">
      <alignment vertical="center"/>
    </xf>
    <xf numFmtId="0" fontId="23" fillId="7" borderId="30" xfId="8" applyFont="1" applyFill="1" applyBorder="1" applyAlignment="1">
      <alignment horizontal="center" vertical="center" wrapText="1"/>
    </xf>
    <xf numFmtId="0" fontId="23" fillId="7" borderId="6" xfId="8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center"/>
    </xf>
    <xf numFmtId="0" fontId="23" fillId="7" borderId="28" xfId="8" applyFont="1" applyFill="1" applyBorder="1" applyAlignment="1">
      <alignment horizontal="center" vertical="center" wrapText="1"/>
    </xf>
    <xf numFmtId="0" fontId="23" fillId="7" borderId="12" xfId="8" applyFont="1" applyFill="1" applyBorder="1" applyAlignment="1">
      <alignment horizontal="center" vertical="center" wrapText="1"/>
    </xf>
    <xf numFmtId="164" fontId="9" fillId="0" borderId="17" xfId="2" applyNumberFormat="1" applyFont="1" applyBorder="1" applyAlignment="1">
      <alignment vertical="center"/>
    </xf>
    <xf numFmtId="41" fontId="9" fillId="0" borderId="17" xfId="12" applyNumberFormat="1" applyFont="1" applyBorder="1" applyAlignment="1">
      <alignment vertical="center"/>
    </xf>
    <xf numFmtId="41" fontId="9" fillId="0" borderId="0" xfId="12" applyNumberFormat="1" applyFont="1" applyBorder="1" applyAlignment="1">
      <alignment vertical="center"/>
    </xf>
    <xf numFmtId="41" fontId="9" fillId="0" borderId="17" xfId="8" applyNumberFormat="1" applyFont="1" applyBorder="1" applyAlignment="1">
      <alignment vertical="center"/>
    </xf>
    <xf numFmtId="0" fontId="9" fillId="7" borderId="0" xfId="8" applyFont="1" applyFill="1" applyBorder="1" applyAlignment="1">
      <alignment horizontal="center" vertical="center"/>
    </xf>
    <xf numFmtId="0" fontId="13" fillId="5" borderId="25" xfId="8" applyFont="1" applyFill="1" applyBorder="1" applyAlignment="1">
      <alignment horizontal="center" vertical="center" wrapText="1"/>
    </xf>
    <xf numFmtId="0" fontId="9" fillId="7" borderId="25" xfId="11" applyFont="1" applyFill="1" applyBorder="1" applyAlignment="1">
      <alignment horizontal="center" vertical="center"/>
    </xf>
    <xf numFmtId="0" fontId="9" fillId="7" borderId="14" xfId="11" applyFont="1" applyFill="1" applyBorder="1" applyAlignment="1">
      <alignment horizontal="center" vertical="center" wrapText="1"/>
    </xf>
    <xf numFmtId="41" fontId="30" fillId="0" borderId="25" xfId="12" applyNumberFormat="1" applyFont="1" applyFill="1" applyBorder="1" applyAlignment="1">
      <alignment horizontal="right" vertical="center" wrapText="1"/>
    </xf>
    <xf numFmtId="41" fontId="30" fillId="0" borderId="41" xfId="12" applyNumberFormat="1" applyFont="1" applyFill="1" applyBorder="1" applyAlignment="1">
      <alignment horizontal="right" vertical="center" wrapText="1"/>
    </xf>
    <xf numFmtId="41" fontId="30" fillId="0" borderId="41" xfId="2" applyNumberFormat="1" applyFont="1" applyFill="1" applyBorder="1" applyAlignment="1">
      <alignment vertical="center"/>
    </xf>
    <xf numFmtId="41" fontId="30" fillId="0" borderId="41" xfId="12" applyNumberFormat="1" applyFont="1" applyFill="1" applyBorder="1" applyAlignment="1">
      <alignment vertical="center"/>
    </xf>
    <xf numFmtId="41" fontId="31" fillId="0" borderId="41" xfId="0" applyNumberFormat="1" applyFont="1" applyBorder="1" applyAlignment="1">
      <alignment vertical="center"/>
    </xf>
    <xf numFmtId="41" fontId="30" fillId="0" borderId="41" xfId="8" applyNumberFormat="1" applyFont="1" applyBorder="1" applyAlignment="1">
      <alignment vertical="center"/>
    </xf>
    <xf numFmtId="0" fontId="9" fillId="7" borderId="30" xfId="11" applyFont="1" applyFill="1" applyBorder="1" applyAlignment="1">
      <alignment horizontal="center" vertical="center"/>
    </xf>
    <xf numFmtId="0" fontId="9" fillId="7" borderId="6" xfId="11" applyFont="1" applyFill="1" applyBorder="1" applyAlignment="1">
      <alignment horizontal="center" vertical="center" wrapText="1"/>
    </xf>
    <xf numFmtId="41" fontId="30" fillId="0" borderId="0" xfId="2" applyNumberFormat="1" applyFont="1" applyFill="1" applyBorder="1" applyAlignment="1">
      <alignment horizontal="right" vertical="center"/>
    </xf>
    <xf numFmtId="41" fontId="30" fillId="0" borderId="0" xfId="2" applyNumberFormat="1" applyFont="1" applyFill="1" applyBorder="1" applyAlignment="1">
      <alignment vertical="center"/>
    </xf>
    <xf numFmtId="41" fontId="30" fillId="0" borderId="0" xfId="12" applyNumberFormat="1" applyFont="1" applyFill="1" applyBorder="1" applyAlignment="1">
      <alignment vertical="center"/>
    </xf>
    <xf numFmtId="41" fontId="31" fillId="0" borderId="0" xfId="0" applyNumberFormat="1" applyFont="1" applyBorder="1" applyAlignment="1">
      <alignment vertical="center"/>
    </xf>
    <xf numFmtId="41" fontId="30" fillId="0" borderId="0" xfId="8" applyNumberFormat="1" applyFont="1" applyBorder="1" applyAlignment="1">
      <alignment vertical="center"/>
    </xf>
    <xf numFmtId="0" fontId="9" fillId="7" borderId="30" xfId="11" applyFont="1" applyFill="1" applyBorder="1" applyAlignment="1">
      <alignment horizontal="center" vertical="center" wrapText="1"/>
    </xf>
    <xf numFmtId="41" fontId="30" fillId="0" borderId="30" xfId="2" applyNumberFormat="1" applyFont="1" applyFill="1" applyBorder="1" applyAlignment="1">
      <alignment horizontal="right" vertical="center"/>
    </xf>
    <xf numFmtId="41" fontId="30" fillId="0" borderId="30" xfId="12" applyNumberFormat="1" applyFont="1" applyFill="1" applyBorder="1" applyAlignment="1">
      <alignment horizontal="right" vertical="center"/>
    </xf>
    <xf numFmtId="41" fontId="30" fillId="0" borderId="0" xfId="12" applyNumberFormat="1" applyFont="1" applyFill="1" applyBorder="1" applyAlignment="1">
      <alignment horizontal="right" vertical="center"/>
    </xf>
    <xf numFmtId="0" fontId="9" fillId="7" borderId="12" xfId="11" applyFont="1" applyFill="1" applyBorder="1" applyAlignment="1">
      <alignment horizontal="center" vertical="center"/>
    </xf>
    <xf numFmtId="0" fontId="9" fillId="7" borderId="12" xfId="11" applyFont="1" applyFill="1" applyBorder="1" applyAlignment="1">
      <alignment horizontal="center" vertical="center" wrapText="1"/>
    </xf>
    <xf numFmtId="41" fontId="30" fillId="0" borderId="17" xfId="12" applyNumberFormat="1" applyFont="1" applyFill="1" applyBorder="1" applyAlignment="1">
      <alignment horizontal="right" vertical="center"/>
    </xf>
    <xf numFmtId="41" fontId="30" fillId="0" borderId="17" xfId="1" applyNumberFormat="1" applyFont="1" applyBorder="1" applyAlignment="1">
      <alignment vertical="center"/>
    </xf>
    <xf numFmtId="0" fontId="9" fillId="7" borderId="0" xfId="11" applyFont="1" applyFill="1" applyAlignment="1">
      <alignment horizontal="center" vertical="center"/>
    </xf>
    <xf numFmtId="41" fontId="24" fillId="0" borderId="6" xfId="1" applyNumberFormat="1" applyFont="1" applyBorder="1" applyAlignment="1">
      <alignment horizontal="center"/>
    </xf>
    <xf numFmtId="41" fontId="24" fillId="0" borderId="12" xfId="1" applyNumberFormat="1" applyFont="1" applyBorder="1" applyAlignment="1">
      <alignment horizontal="center"/>
    </xf>
    <xf numFmtId="41" fontId="9" fillId="0" borderId="0" xfId="1" applyNumberFormat="1" applyFont="1" applyAlignment="1">
      <alignment horizontal="center"/>
    </xf>
    <xf numFmtId="41" fontId="11" fillId="0" borderId="45" xfId="1" applyNumberFormat="1" applyFont="1" applyBorder="1" applyAlignment="1">
      <alignment horizontal="center"/>
    </xf>
    <xf numFmtId="41" fontId="11" fillId="0" borderId="32" xfId="1" applyNumberFormat="1" applyFont="1" applyBorder="1" applyAlignment="1">
      <alignment horizontal="center"/>
    </xf>
    <xf numFmtId="41" fontId="11" fillId="0" borderId="12" xfId="1" applyNumberFormat="1" applyFont="1" applyBorder="1" applyAlignment="1">
      <alignment horizontal="center"/>
    </xf>
    <xf numFmtId="0" fontId="13" fillId="5" borderId="49" xfId="8" applyFont="1" applyFill="1" applyBorder="1" applyAlignment="1">
      <alignment horizontal="center" vertical="center"/>
    </xf>
    <xf numFmtId="0" fontId="13" fillId="6" borderId="50" xfId="8" applyFont="1" applyFill="1" applyBorder="1" applyAlignment="1">
      <alignment horizontal="center" vertical="center" wrapText="1"/>
    </xf>
    <xf numFmtId="0" fontId="13" fillId="6" borderId="51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center"/>
    </xf>
    <xf numFmtId="41" fontId="23" fillId="0" borderId="0" xfId="2" applyNumberFormat="1" applyFont="1" applyAlignment="1">
      <alignment horizontal="center"/>
    </xf>
    <xf numFmtId="41" fontId="23" fillId="0" borderId="0" xfId="2" applyNumberFormat="1" applyFont="1" applyBorder="1" applyAlignment="1">
      <alignment horizontal="center"/>
    </xf>
    <xf numFmtId="41" fontId="23" fillId="0" borderId="32" xfId="2" applyNumberFormat="1" applyFont="1" applyBorder="1" applyAlignment="1">
      <alignment horizontal="center"/>
    </xf>
    <xf numFmtId="0" fontId="23" fillId="0" borderId="12" xfId="8" applyFont="1" applyFill="1" applyBorder="1" applyAlignment="1">
      <alignment horizontal="center"/>
    </xf>
    <xf numFmtId="41" fontId="23" fillId="0" borderId="17" xfId="2" applyNumberFormat="1" applyFont="1" applyBorder="1" applyAlignment="1">
      <alignment horizontal="center"/>
    </xf>
    <xf numFmtId="41" fontId="23" fillId="0" borderId="46" xfId="2" applyNumberFormat="1" applyFont="1" applyBorder="1" applyAlignment="1">
      <alignment horizontal="center"/>
    </xf>
    <xf numFmtId="0" fontId="9" fillId="0" borderId="0" xfId="8" applyFont="1" applyFill="1" applyAlignment="1">
      <alignment horizontal="center"/>
    </xf>
    <xf numFmtId="0" fontId="23" fillId="0" borderId="25" xfId="8" applyFont="1" applyFill="1" applyBorder="1" applyAlignment="1">
      <alignment horizontal="center"/>
    </xf>
    <xf numFmtId="41" fontId="9" fillId="0" borderId="25" xfId="2" applyNumberFormat="1" applyFont="1" applyBorder="1" applyAlignment="1">
      <alignment horizontal="center"/>
    </xf>
    <xf numFmtId="41" fontId="9" fillId="0" borderId="41" xfId="2" applyNumberFormat="1" applyFont="1" applyBorder="1" applyAlignment="1">
      <alignment horizontal="center"/>
    </xf>
    <xf numFmtId="41" fontId="9" fillId="0" borderId="45" xfId="2" applyNumberFormat="1" applyFont="1" applyBorder="1" applyAlignment="1">
      <alignment horizontal="center"/>
    </xf>
    <xf numFmtId="0" fontId="23" fillId="0" borderId="30" xfId="8" applyFont="1" applyFill="1" applyBorder="1" applyAlignment="1">
      <alignment horizontal="center"/>
    </xf>
    <xf numFmtId="41" fontId="9" fillId="0" borderId="30" xfId="12" applyNumberFormat="1" applyFont="1" applyBorder="1" applyAlignment="1">
      <alignment horizontal="center"/>
    </xf>
    <xf numFmtId="41" fontId="9" fillId="0" borderId="0" xfId="12" applyNumberFormat="1" applyFont="1" applyBorder="1" applyAlignment="1">
      <alignment horizontal="center"/>
    </xf>
    <xf numFmtId="41" fontId="9" fillId="0" borderId="32" xfId="12" applyNumberFormat="1" applyFont="1" applyBorder="1" applyAlignment="1">
      <alignment horizontal="center"/>
    </xf>
    <xf numFmtId="41" fontId="23" fillId="0" borderId="3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center"/>
    </xf>
    <xf numFmtId="41" fontId="9" fillId="0" borderId="0" xfId="2" applyNumberFormat="1" applyFont="1" applyFill="1" applyBorder="1" applyAlignment="1">
      <alignment horizontal="center"/>
    </xf>
    <xf numFmtId="41" fontId="23" fillId="0" borderId="32" xfId="0" applyNumberFormat="1" applyFont="1" applyBorder="1" applyAlignment="1">
      <alignment horizontal="center"/>
    </xf>
    <xf numFmtId="41" fontId="9" fillId="0" borderId="30" xfId="8" applyNumberFormat="1" applyFont="1" applyBorder="1" applyAlignment="1">
      <alignment horizontal="center"/>
    </xf>
    <xf numFmtId="41" fontId="9" fillId="0" borderId="0" xfId="8" applyNumberFormat="1" applyFont="1" applyBorder="1" applyAlignment="1">
      <alignment horizontal="center"/>
    </xf>
    <xf numFmtId="41" fontId="9" fillId="0" borderId="32" xfId="8" applyNumberFormat="1" applyFont="1" applyBorder="1" applyAlignment="1">
      <alignment horizontal="center"/>
    </xf>
    <xf numFmtId="0" fontId="24" fillId="0" borderId="28" xfId="8" applyFont="1" applyFill="1" applyBorder="1" applyAlignment="1">
      <alignment horizontal="center"/>
    </xf>
    <xf numFmtId="0" fontId="0" fillId="10" borderId="0" xfId="0" applyFill="1"/>
    <xf numFmtId="0" fontId="32" fillId="5" borderId="5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41" fontId="32" fillId="5" borderId="5" xfId="0" applyNumberFormat="1" applyFont="1" applyFill="1" applyBorder="1" applyAlignment="1">
      <alignment vertical="center"/>
    </xf>
    <xf numFmtId="41" fontId="32" fillId="5" borderId="7" xfId="0" applyNumberFormat="1" applyFont="1" applyFill="1" applyBorder="1" applyAlignment="1">
      <alignment vertical="center"/>
    </xf>
    <xf numFmtId="41" fontId="32" fillId="5" borderId="20" xfId="0" applyNumberFormat="1" applyFont="1" applyFill="1" applyBorder="1" applyAlignment="1">
      <alignment vertical="center"/>
    </xf>
    <xf numFmtId="41" fontId="32" fillId="5" borderId="8" xfId="0" applyNumberFormat="1" applyFont="1" applyFill="1" applyBorder="1" applyAlignment="1">
      <alignment vertical="center"/>
    </xf>
    <xf numFmtId="0" fontId="33" fillId="5" borderId="7" xfId="0" applyFont="1" applyFill="1" applyBorder="1" applyAlignment="1">
      <alignment vertical="center"/>
    </xf>
    <xf numFmtId="41" fontId="32" fillId="5" borderId="28" xfId="0" applyNumberFormat="1" applyFont="1" applyFill="1" applyBorder="1" applyAlignment="1">
      <alignment horizontal="right" vertical="center"/>
    </xf>
    <xf numFmtId="41" fontId="32" fillId="5" borderId="17" xfId="0" applyNumberFormat="1" applyFont="1" applyFill="1" applyBorder="1" applyAlignment="1">
      <alignment horizontal="right" vertical="center"/>
    </xf>
    <xf numFmtId="41" fontId="32" fillId="5" borderId="46" xfId="0" applyNumberFormat="1" applyFont="1" applyFill="1" applyBorder="1" applyAlignment="1">
      <alignment horizontal="right" vertical="center"/>
    </xf>
    <xf numFmtId="41" fontId="32" fillId="5" borderId="8" xfId="0" applyNumberFormat="1" applyFont="1" applyFill="1" applyBorder="1" applyAlignment="1">
      <alignment horizontal="right" vertical="center"/>
    </xf>
    <xf numFmtId="0" fontId="32" fillId="5" borderId="8" xfId="8" applyFont="1" applyFill="1" applyBorder="1" applyAlignment="1">
      <alignment horizontal="center" vertical="center"/>
    </xf>
    <xf numFmtId="164" fontId="32" fillId="5" borderId="7" xfId="2" applyNumberFormat="1" applyFont="1" applyFill="1" applyBorder="1" applyAlignment="1">
      <alignment horizontal="center" vertical="center"/>
    </xf>
    <xf numFmtId="41" fontId="32" fillId="5" borderId="7" xfId="9" applyNumberFormat="1" applyFont="1" applyFill="1" applyBorder="1" applyAlignment="1">
      <alignment horizontal="center" vertical="center"/>
    </xf>
    <xf numFmtId="41" fontId="32" fillId="5" borderId="17" xfId="9" applyNumberFormat="1" applyFont="1" applyFill="1" applyBorder="1" applyAlignment="1">
      <alignment horizontal="center" vertical="center"/>
    </xf>
    <xf numFmtId="0" fontId="32" fillId="5" borderId="5" xfId="11" applyFont="1" applyFill="1" applyBorder="1" applyAlignment="1">
      <alignment horizontal="center" vertical="center"/>
    </xf>
    <xf numFmtId="41" fontId="34" fillId="5" borderId="5" xfId="9" applyNumberFormat="1" applyFont="1" applyFill="1" applyBorder="1" applyAlignment="1">
      <alignment horizontal="center" vertical="center"/>
    </xf>
    <xf numFmtId="41" fontId="34" fillId="5" borderId="7" xfId="9" applyNumberFormat="1" applyFont="1" applyFill="1" applyBorder="1" applyAlignment="1">
      <alignment horizontal="center" vertical="center"/>
    </xf>
    <xf numFmtId="41" fontId="34" fillId="5" borderId="17" xfId="9" applyNumberFormat="1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left" vertical="center" wrapText="1"/>
    </xf>
    <xf numFmtId="0" fontId="9" fillId="0" borderId="28" xfId="0" applyFont="1" applyFill="1" applyBorder="1"/>
    <xf numFmtId="41" fontId="9" fillId="0" borderId="0" xfId="0" applyNumberFormat="1" applyFont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46" xfId="0" applyNumberFormat="1" applyFont="1" applyBorder="1"/>
    <xf numFmtId="0" fontId="23" fillId="7" borderId="0" xfId="0" applyFont="1" applyFill="1" applyBorder="1"/>
    <xf numFmtId="0" fontId="35" fillId="10" borderId="0" xfId="0" applyFont="1" applyFill="1"/>
    <xf numFmtId="0" fontId="36" fillId="4" borderId="0" xfId="0" applyFont="1" applyFill="1"/>
    <xf numFmtId="0" fontId="37" fillId="4" borderId="0" xfId="0" applyFont="1" applyFill="1"/>
    <xf numFmtId="0" fontId="37" fillId="0" borderId="0" xfId="0" applyFont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1" fontId="13" fillId="5" borderId="7" xfId="0" applyNumberFormat="1" applyFont="1" applyFill="1" applyBorder="1" applyAlignment="1">
      <alignment vertical="center"/>
    </xf>
    <xf numFmtId="41" fontId="13" fillId="5" borderId="15" xfId="0" applyNumberFormat="1" applyFont="1" applyFill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1" fontId="9" fillId="0" borderId="30" xfId="0" applyNumberFormat="1" applyFont="1" applyBorder="1" applyAlignment="1">
      <alignment horizontal="center" vertical="center"/>
    </xf>
    <xf numFmtId="0" fontId="9" fillId="0" borderId="24" xfId="6" applyFont="1" applyBorder="1" applyAlignment="1">
      <alignment vertical="center"/>
    </xf>
    <xf numFmtId="0" fontId="1" fillId="0" borderId="0" xfId="0" applyFont="1"/>
    <xf numFmtId="41" fontId="11" fillId="0" borderId="6" xfId="1" applyNumberFormat="1" applyFont="1" applyBorder="1" applyAlignment="1">
      <alignment horizontal="center"/>
    </xf>
    <xf numFmtId="41" fontId="32" fillId="5" borderId="20" xfId="9" applyNumberFormat="1" applyFont="1" applyFill="1" applyBorder="1" applyAlignment="1">
      <alignment horizontal="center" vertical="center"/>
    </xf>
    <xf numFmtId="41" fontId="23" fillId="0" borderId="41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9" fillId="0" borderId="12" xfId="0" applyFont="1" applyBorder="1"/>
    <xf numFmtId="165" fontId="9" fillId="7" borderId="41" xfId="1" applyNumberFormat="1" applyFont="1" applyFill="1" applyBorder="1" applyAlignment="1">
      <alignment horizontal="center" vertical="center"/>
    </xf>
    <xf numFmtId="165" fontId="9" fillId="7" borderId="0" xfId="1" applyNumberFormat="1" applyFont="1" applyFill="1" applyBorder="1" applyAlignment="1">
      <alignment horizontal="center" vertical="center"/>
    </xf>
    <xf numFmtId="165" fontId="11" fillId="0" borderId="14" xfId="1" applyNumberFormat="1" applyFont="1" applyBorder="1" applyAlignment="1">
      <alignment vertical="center"/>
    </xf>
    <xf numFmtId="165" fontId="11" fillId="0" borderId="6" xfId="1" applyNumberFormat="1" applyFont="1" applyBorder="1" applyAlignment="1">
      <alignment vertical="center"/>
    </xf>
    <xf numFmtId="41" fontId="30" fillId="0" borderId="41" xfId="1" applyNumberFormat="1" applyFont="1" applyBorder="1" applyAlignment="1">
      <alignment vertical="center"/>
    </xf>
    <xf numFmtId="41" fontId="30" fillId="0" borderId="0" xfId="1" applyNumberFormat="1" applyFont="1" applyBorder="1" applyAlignment="1">
      <alignment vertical="center"/>
    </xf>
    <xf numFmtId="41" fontId="34" fillId="5" borderId="20" xfId="9" applyNumberFormat="1" applyFont="1" applyFill="1" applyBorder="1" applyAlignment="1">
      <alignment horizontal="center" vertical="center"/>
    </xf>
    <xf numFmtId="41" fontId="30" fillId="7" borderId="41" xfId="8" applyNumberFormat="1" applyFont="1" applyFill="1" applyBorder="1" applyAlignment="1">
      <alignment horizontal="center" vertical="center"/>
    </xf>
    <xf numFmtId="41" fontId="30" fillId="7" borderId="0" xfId="8" applyNumberFormat="1" applyFont="1" applyFill="1" applyBorder="1" applyAlignment="1">
      <alignment horizontal="center" vertical="center"/>
    </xf>
    <xf numFmtId="41" fontId="9" fillId="0" borderId="30" xfId="1" applyNumberFormat="1" applyFont="1" applyBorder="1" applyAlignment="1">
      <alignment horizontal="center"/>
    </xf>
    <xf numFmtId="41" fontId="9" fillId="0" borderId="0" xfId="1" applyNumberFormat="1" applyFont="1" applyBorder="1" applyAlignment="1">
      <alignment horizontal="center"/>
    </xf>
    <xf numFmtId="41" fontId="38" fillId="0" borderId="28" xfId="8" applyNumberFormat="1" applyFont="1" applyBorder="1"/>
    <xf numFmtId="41" fontId="38" fillId="0" borderId="17" xfId="8" applyNumberFormat="1" applyFont="1" applyBorder="1"/>
    <xf numFmtId="3" fontId="11" fillId="0" borderId="0" xfId="0" applyNumberFormat="1" applyFont="1" applyFill="1" applyBorder="1"/>
    <xf numFmtId="0" fontId="24" fillId="2" borderId="0" xfId="0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0" borderId="0" xfId="10" applyFont="1" applyFill="1" applyBorder="1"/>
    <xf numFmtId="0" fontId="23" fillId="0" borderId="0" xfId="10" applyNumberFormat="1" applyFont="1" applyFill="1" applyBorder="1" applyAlignment="1"/>
    <xf numFmtId="0" fontId="39" fillId="0" borderId="0" xfId="0" applyFont="1" applyAlignment="1">
      <alignment horizontal="left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5" borderId="38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vertical="center" wrapText="1"/>
    </xf>
    <xf numFmtId="0" fontId="23" fillId="7" borderId="6" xfId="0" applyFont="1" applyFill="1" applyBorder="1" applyAlignment="1">
      <alignment vertical="center" wrapText="1"/>
    </xf>
    <xf numFmtId="0" fontId="23" fillId="7" borderId="6" xfId="0" applyFont="1" applyFill="1" applyBorder="1" applyAlignment="1">
      <alignment vertical="center"/>
    </xf>
    <xf numFmtId="0" fontId="23" fillId="7" borderId="32" xfId="0" applyFont="1" applyFill="1" applyBorder="1" applyAlignment="1">
      <alignment horizontal="left" vertical="center"/>
    </xf>
    <xf numFmtId="0" fontId="23" fillId="7" borderId="32" xfId="0" applyFont="1" applyFill="1" applyBorder="1" applyAlignment="1">
      <alignment vertical="center"/>
    </xf>
    <xf numFmtId="0" fontId="23" fillId="7" borderId="46" xfId="0" applyFont="1" applyFill="1" applyBorder="1" applyAlignment="1">
      <alignment vertical="center"/>
    </xf>
    <xf numFmtId="0" fontId="13" fillId="5" borderId="36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vertical="center" wrapText="1"/>
    </xf>
    <xf numFmtId="0" fontId="23" fillId="7" borderId="14" xfId="0" applyFont="1" applyFill="1" applyBorder="1" applyAlignment="1">
      <alignment vertical="center"/>
    </xf>
    <xf numFmtId="0" fontId="23" fillId="7" borderId="12" xfId="0" applyFont="1" applyFill="1" applyBorder="1" applyAlignment="1">
      <alignment vertical="center"/>
    </xf>
    <xf numFmtId="0" fontId="23" fillId="7" borderId="14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left" vertical="center"/>
    </xf>
    <xf numFmtId="0" fontId="23" fillId="7" borderId="12" xfId="0" applyFont="1" applyFill="1" applyBorder="1" applyAlignment="1">
      <alignment horizontal="left" vertical="center"/>
    </xf>
    <xf numFmtId="0" fontId="13" fillId="5" borderId="3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0" fontId="23" fillId="7" borderId="30" xfId="0" applyFont="1" applyFill="1" applyBorder="1" applyAlignment="1">
      <alignment vertical="center"/>
    </xf>
    <xf numFmtId="0" fontId="13" fillId="5" borderId="3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 applyBorder="1"/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sehaztables06_1902595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showGridLines="0" tabSelected="1" showWhiteSpace="0" zoomScaleNormal="100" workbookViewId="0">
      <selection activeCell="G9" sqref="G9"/>
    </sheetView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393" t="s">
        <v>223</v>
      </c>
      <c r="B1" s="367"/>
      <c r="C1" s="367"/>
      <c r="D1" s="367"/>
      <c r="E1" s="367"/>
      <c r="F1" s="367"/>
      <c r="G1" s="367"/>
    </row>
    <row r="2" spans="1:15" ht="34.5" customHeight="1">
      <c r="A2" s="394" t="s">
        <v>166</v>
      </c>
      <c r="B2" s="395"/>
      <c r="C2" s="395"/>
      <c r="D2" s="395"/>
      <c r="E2" s="395"/>
      <c r="F2" s="11"/>
      <c r="G2" s="11"/>
    </row>
    <row r="3" spans="1:15" ht="33" customHeight="1">
      <c r="A3" s="432" t="s">
        <v>258</v>
      </c>
      <c r="B3" s="396"/>
      <c r="C3" s="396"/>
      <c r="D3" s="396"/>
      <c r="E3" s="396"/>
    </row>
    <row r="4" spans="1:15" ht="26.25">
      <c r="A4" s="394" t="s">
        <v>87</v>
      </c>
      <c r="B4" s="395"/>
      <c r="C4" s="395"/>
      <c r="D4" s="394"/>
      <c r="E4" s="394" t="s">
        <v>222</v>
      </c>
      <c r="F4" s="11"/>
      <c r="G4" s="11"/>
      <c r="H4" s="11"/>
      <c r="I4" s="11"/>
      <c r="J4" s="11"/>
      <c r="K4" s="11"/>
      <c r="L4" s="11"/>
      <c r="M4" s="11"/>
    </row>
    <row r="5" spans="1:15" ht="26.25">
      <c r="A5" s="10" t="s">
        <v>86</v>
      </c>
      <c r="D5" s="10"/>
      <c r="E5" s="13" t="s">
        <v>224</v>
      </c>
      <c r="F5" s="12"/>
      <c r="G5" s="12"/>
      <c r="H5" s="12"/>
      <c r="N5" s="95"/>
      <c r="O5" s="121"/>
    </row>
    <row r="6" spans="1:15" ht="26.25">
      <c r="A6" s="10" t="s">
        <v>86</v>
      </c>
      <c r="D6" s="10"/>
      <c r="E6" s="13" t="s">
        <v>225</v>
      </c>
      <c r="O6" s="121"/>
    </row>
    <row r="7" spans="1:15" ht="26.25">
      <c r="A7" s="10" t="s">
        <v>86</v>
      </c>
      <c r="D7" s="10"/>
      <c r="E7" s="13" t="s">
        <v>226</v>
      </c>
      <c r="O7" s="121"/>
    </row>
    <row r="8" spans="1:15" ht="26.25">
      <c r="A8" s="10" t="s">
        <v>86</v>
      </c>
      <c r="D8" s="10"/>
      <c r="E8" s="13" t="s">
        <v>227</v>
      </c>
      <c r="O8" s="121"/>
    </row>
    <row r="9" spans="1:15" ht="26.25">
      <c r="A9" s="10" t="s">
        <v>88</v>
      </c>
      <c r="E9" s="13" t="s">
        <v>228</v>
      </c>
      <c r="O9" s="121"/>
    </row>
    <row r="10" spans="1:15" ht="26.25">
      <c r="A10" s="10" t="s">
        <v>88</v>
      </c>
      <c r="E10" s="13" t="s">
        <v>229</v>
      </c>
      <c r="O10" s="121"/>
    </row>
    <row r="11" spans="1:15" ht="26.25">
      <c r="A11" s="10" t="s">
        <v>89</v>
      </c>
      <c r="E11" s="13" t="s">
        <v>230</v>
      </c>
      <c r="N11" s="95"/>
      <c r="O11" s="121"/>
    </row>
    <row r="12" spans="1:15" ht="26.25">
      <c r="A12" s="10" t="s">
        <v>90</v>
      </c>
      <c r="E12" s="13" t="s">
        <v>231</v>
      </c>
      <c r="N12" s="95"/>
      <c r="O12" s="121"/>
    </row>
    <row r="13" spans="1:15" ht="26.25">
      <c r="A13" s="10" t="s">
        <v>91</v>
      </c>
      <c r="E13" s="13" t="s">
        <v>232</v>
      </c>
      <c r="N13" s="95"/>
      <c r="O13" s="121"/>
    </row>
    <row r="14" spans="1:15" ht="26.25">
      <c r="A14" s="10" t="s">
        <v>33</v>
      </c>
      <c r="E14" s="13" t="s">
        <v>233</v>
      </c>
      <c r="N14" s="95"/>
      <c r="O14" s="121"/>
    </row>
    <row r="15" spans="1:15" ht="26.25">
      <c r="A15" s="10" t="s">
        <v>33</v>
      </c>
      <c r="E15" s="13" t="s">
        <v>234</v>
      </c>
      <c r="N15" s="95"/>
      <c r="O15" s="121"/>
    </row>
    <row r="16" spans="1:15" ht="26.25">
      <c r="A16" s="10" t="s">
        <v>33</v>
      </c>
      <c r="E16" s="13" t="s">
        <v>235</v>
      </c>
      <c r="N16" s="95"/>
      <c r="O16" s="121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L38"/>
  <sheetViews>
    <sheetView showGridLines="0" workbookViewId="0"/>
  </sheetViews>
  <sheetFormatPr defaultRowHeight="12.75"/>
  <cols>
    <col min="1" max="1" width="5.7109375" style="15" customWidth="1"/>
    <col min="2" max="2" width="50.85546875" style="15" customWidth="1"/>
    <col min="3" max="3" width="12.7109375" style="15" customWidth="1"/>
    <col min="4" max="4" width="14.28515625" style="15" customWidth="1"/>
    <col min="5" max="8" width="12.7109375" style="15" customWidth="1"/>
    <col min="9" max="9" width="16.140625" style="15" customWidth="1"/>
    <col min="10" max="10" width="17.28515625" style="15" customWidth="1"/>
    <col min="11" max="11" width="15.5703125" style="15" customWidth="1"/>
    <col min="12" max="12" width="12.7109375" style="15" customWidth="1"/>
    <col min="13" max="16384" width="9.140625" style="15"/>
  </cols>
  <sheetData>
    <row r="1" spans="1:12">
      <c r="A1" s="121"/>
    </row>
    <row r="2" spans="1:12" ht="18.75">
      <c r="B2" s="27" t="s">
        <v>245</v>
      </c>
    </row>
    <row r="3" spans="1:12" ht="18.75">
      <c r="B3" s="28" t="s">
        <v>24</v>
      </c>
      <c r="C3" s="18"/>
      <c r="D3" s="18"/>
      <c r="E3" s="18"/>
      <c r="F3" s="18"/>
      <c r="G3" s="18"/>
      <c r="H3" s="18"/>
    </row>
    <row r="4" spans="1:12">
      <c r="B4" s="17"/>
    </row>
    <row r="5" spans="1:12">
      <c r="B5" s="433" t="s">
        <v>19</v>
      </c>
      <c r="C5" s="459" t="s">
        <v>13</v>
      </c>
      <c r="D5" s="460"/>
      <c r="E5" s="460"/>
      <c r="F5" s="460"/>
      <c r="G5" s="460"/>
      <c r="H5" s="460"/>
      <c r="I5" s="460"/>
      <c r="J5" s="460"/>
      <c r="K5" s="460"/>
      <c r="L5" s="437" t="s">
        <v>176</v>
      </c>
    </row>
    <row r="6" spans="1:12" ht="39.75" customHeight="1">
      <c r="B6" s="434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58"/>
    </row>
    <row r="7" spans="1:12" ht="24" customHeight="1">
      <c r="B7" s="19" t="s">
        <v>71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258">
        <v>0</v>
      </c>
      <c r="K7" s="258">
        <v>0</v>
      </c>
      <c r="L7" s="104">
        <f t="shared" ref="L7:L14" si="0">SUM(C7:K7)</f>
        <v>0</v>
      </c>
    </row>
    <row r="8" spans="1:12" ht="24" customHeight="1">
      <c r="B8" s="19" t="s">
        <v>72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104">
        <f t="shared" si="0"/>
        <v>0</v>
      </c>
    </row>
    <row r="9" spans="1:12" ht="24" customHeight="1">
      <c r="B9" s="19" t="s">
        <v>22</v>
      </c>
      <c r="C9" s="102">
        <v>5.2190000000000003</v>
      </c>
      <c r="D9" s="258">
        <v>0</v>
      </c>
      <c r="E9" s="258">
        <v>0</v>
      </c>
      <c r="F9" s="258">
        <v>0</v>
      </c>
      <c r="G9" s="258">
        <v>0</v>
      </c>
      <c r="H9" s="102">
        <v>15.736000000000001</v>
      </c>
      <c r="I9" s="258">
        <v>0</v>
      </c>
      <c r="J9" s="102">
        <v>1.3680000000000001</v>
      </c>
      <c r="K9" s="119">
        <v>0</v>
      </c>
      <c r="L9" s="104">
        <f t="shared" si="0"/>
        <v>22.323</v>
      </c>
    </row>
    <row r="10" spans="1:12" ht="24" customHeight="1">
      <c r="B10" s="21" t="s">
        <v>36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104">
        <f t="shared" si="0"/>
        <v>0</v>
      </c>
    </row>
    <row r="11" spans="1:12" ht="24" customHeight="1">
      <c r="B11" s="21" t="s">
        <v>37</v>
      </c>
      <c r="C11" s="102">
        <v>89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104">
        <f t="shared" si="0"/>
        <v>89</v>
      </c>
    </row>
    <row r="12" spans="1:12" ht="24" customHeight="1">
      <c r="B12" s="21" t="s">
        <v>21</v>
      </c>
      <c r="C12" s="258">
        <v>0</v>
      </c>
      <c r="D12" s="258">
        <v>0</v>
      </c>
      <c r="E12" s="258">
        <v>0</v>
      </c>
      <c r="F12" s="102">
        <v>37.334000000000003</v>
      </c>
      <c r="G12" s="258">
        <v>0</v>
      </c>
      <c r="H12" s="102">
        <v>5.84</v>
      </c>
      <c r="I12" s="258">
        <v>0</v>
      </c>
      <c r="J12" s="258">
        <v>0</v>
      </c>
      <c r="K12" s="258">
        <v>0</v>
      </c>
      <c r="L12" s="104">
        <f t="shared" si="0"/>
        <v>43.174000000000007</v>
      </c>
    </row>
    <row r="13" spans="1:12" ht="24" customHeight="1">
      <c r="B13" s="23" t="s">
        <v>78</v>
      </c>
      <c r="C13" s="102">
        <v>453.55200000000002</v>
      </c>
      <c r="D13" s="258">
        <v>0</v>
      </c>
      <c r="E13" s="102">
        <v>239.34800000000001</v>
      </c>
      <c r="F13" s="102">
        <v>508.09199999999998</v>
      </c>
      <c r="G13" s="102">
        <v>19.097000000000001</v>
      </c>
      <c r="H13" s="102">
        <v>507.22399999999999</v>
      </c>
      <c r="I13" s="258">
        <v>61.262999999999998</v>
      </c>
      <c r="J13" s="258">
        <v>0</v>
      </c>
      <c r="K13" s="102">
        <v>57.276000000000003</v>
      </c>
      <c r="L13" s="104">
        <f t="shared" si="0"/>
        <v>1845.8520000000001</v>
      </c>
    </row>
    <row r="14" spans="1:12" ht="24" customHeight="1">
      <c r="B14" s="19" t="s">
        <v>20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105">
        <f t="shared" si="0"/>
        <v>0</v>
      </c>
    </row>
    <row r="15" spans="1:12" ht="24" customHeight="1">
      <c r="B15" s="30" t="s">
        <v>34</v>
      </c>
      <c r="C15" s="31">
        <f t="shared" ref="C15:L15" si="1">SUM(C7:C14)</f>
        <v>547.77099999999996</v>
      </c>
      <c r="D15" s="32">
        <f t="shared" si="1"/>
        <v>0</v>
      </c>
      <c r="E15" s="32">
        <f t="shared" si="1"/>
        <v>239.34800000000001</v>
      </c>
      <c r="F15" s="32">
        <f t="shared" si="1"/>
        <v>545.42599999999993</v>
      </c>
      <c r="G15" s="32">
        <f t="shared" si="1"/>
        <v>19.097000000000001</v>
      </c>
      <c r="H15" s="32">
        <f t="shared" si="1"/>
        <v>528.79999999999995</v>
      </c>
      <c r="I15" s="32">
        <f t="shared" si="1"/>
        <v>61.262999999999998</v>
      </c>
      <c r="J15" s="32">
        <f t="shared" si="1"/>
        <v>1.3680000000000001</v>
      </c>
      <c r="K15" s="32">
        <f t="shared" si="1"/>
        <v>57.276000000000003</v>
      </c>
      <c r="L15" s="33">
        <f t="shared" si="1"/>
        <v>2000.3490000000002</v>
      </c>
    </row>
    <row r="16" spans="1:12">
      <c r="B16" s="24"/>
    </row>
    <row r="17" spans="2:12">
      <c r="B17" s="428" t="s">
        <v>32</v>
      </c>
    </row>
    <row r="18" spans="2:12">
      <c r="B18" s="429" t="s">
        <v>77</v>
      </c>
    </row>
    <row r="19" spans="2:12">
      <c r="B19" s="25"/>
    </row>
    <row r="21" spans="2:12" ht="18.75">
      <c r="B21" s="27" t="s">
        <v>246</v>
      </c>
    </row>
    <row r="22" spans="2:12" ht="18.75">
      <c r="B22" s="28" t="s">
        <v>24</v>
      </c>
    </row>
    <row r="23" spans="2:12">
      <c r="B23" s="17"/>
    </row>
    <row r="24" spans="2:12">
      <c r="B24" s="433" t="s">
        <v>19</v>
      </c>
      <c r="C24" s="459" t="s">
        <v>13</v>
      </c>
      <c r="D24" s="460"/>
      <c r="E24" s="460"/>
      <c r="F24" s="460"/>
      <c r="G24" s="460"/>
      <c r="H24" s="460"/>
      <c r="I24" s="460"/>
      <c r="J24" s="460"/>
      <c r="K24" s="460"/>
      <c r="L24" s="437" t="s">
        <v>176</v>
      </c>
    </row>
    <row r="25" spans="2:12" ht="36.75" customHeight="1">
      <c r="B25" s="434"/>
      <c r="C25" s="29" t="s">
        <v>167</v>
      </c>
      <c r="D25" s="29" t="s">
        <v>168</v>
      </c>
      <c r="E25" s="29" t="s">
        <v>169</v>
      </c>
      <c r="F25" s="29" t="s">
        <v>170</v>
      </c>
      <c r="G25" s="29" t="s">
        <v>171</v>
      </c>
      <c r="H25" s="29" t="s">
        <v>172</v>
      </c>
      <c r="I25" s="29" t="s">
        <v>173</v>
      </c>
      <c r="J25" s="29" t="s">
        <v>174</v>
      </c>
      <c r="K25" s="29" t="s">
        <v>175</v>
      </c>
      <c r="L25" s="458"/>
    </row>
    <row r="26" spans="2:12" ht="24" customHeight="1">
      <c r="B26" s="398" t="s">
        <v>71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104">
        <f t="shared" ref="L26:L33" si="2">SUM(C26:K26)</f>
        <v>0</v>
      </c>
    </row>
    <row r="27" spans="2:12" ht="24" customHeight="1">
      <c r="B27" s="398" t="s">
        <v>72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104">
        <f t="shared" si="2"/>
        <v>0</v>
      </c>
    </row>
    <row r="28" spans="2:12" ht="24" customHeight="1">
      <c r="B28" s="398" t="s">
        <v>22</v>
      </c>
      <c r="C28" s="119">
        <v>10</v>
      </c>
      <c r="D28" s="258">
        <v>0</v>
      </c>
      <c r="E28" s="258">
        <v>0</v>
      </c>
      <c r="F28" s="258">
        <v>0</v>
      </c>
      <c r="G28" s="258">
        <v>0</v>
      </c>
      <c r="H28" s="119">
        <v>16.5</v>
      </c>
      <c r="I28" s="258">
        <v>0</v>
      </c>
      <c r="J28" s="119">
        <v>5.2</v>
      </c>
      <c r="K28" s="258">
        <v>0</v>
      </c>
      <c r="L28" s="104">
        <f t="shared" si="2"/>
        <v>31.7</v>
      </c>
    </row>
    <row r="29" spans="2:12" ht="24" customHeight="1">
      <c r="B29" s="399" t="s">
        <v>36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104">
        <f t="shared" si="2"/>
        <v>0</v>
      </c>
    </row>
    <row r="30" spans="2:12" ht="24" customHeight="1">
      <c r="B30" s="399" t="s">
        <v>37</v>
      </c>
      <c r="C30" s="119">
        <v>547.5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104">
        <f t="shared" si="2"/>
        <v>547.5</v>
      </c>
    </row>
    <row r="31" spans="2:12" ht="24" customHeight="1">
      <c r="B31" s="399" t="s">
        <v>21</v>
      </c>
      <c r="C31" s="258">
        <v>0</v>
      </c>
      <c r="D31" s="258">
        <v>0</v>
      </c>
      <c r="E31" s="258">
        <v>0</v>
      </c>
      <c r="F31" s="119">
        <v>45</v>
      </c>
      <c r="G31" s="258">
        <v>0</v>
      </c>
      <c r="H31" s="119">
        <v>13.14</v>
      </c>
      <c r="I31" s="258">
        <v>0</v>
      </c>
      <c r="J31" s="258">
        <v>0</v>
      </c>
      <c r="K31" s="258">
        <v>0</v>
      </c>
      <c r="L31" s="104">
        <f t="shared" si="2"/>
        <v>58.14</v>
      </c>
    </row>
    <row r="32" spans="2:12" ht="24" customHeight="1">
      <c r="B32" s="407" t="s">
        <v>78</v>
      </c>
      <c r="C32" s="119">
        <v>400</v>
      </c>
      <c r="D32" s="258">
        <v>0</v>
      </c>
      <c r="E32" s="119">
        <v>242</v>
      </c>
      <c r="F32" s="119">
        <v>522</v>
      </c>
      <c r="G32" s="119">
        <v>38</v>
      </c>
      <c r="H32" s="119">
        <v>500</v>
      </c>
      <c r="I32" s="258">
        <v>300</v>
      </c>
      <c r="J32" s="258">
        <v>0</v>
      </c>
      <c r="K32" s="119">
        <v>60.35</v>
      </c>
      <c r="L32" s="104">
        <f t="shared" si="2"/>
        <v>2062.35</v>
      </c>
    </row>
    <row r="33" spans="2:12" ht="24" customHeight="1">
      <c r="B33" s="398" t="s">
        <v>20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105">
        <f t="shared" si="2"/>
        <v>0</v>
      </c>
    </row>
    <row r="34" spans="2:12" ht="24" customHeight="1">
      <c r="B34" s="34" t="s">
        <v>34</v>
      </c>
      <c r="C34" s="35">
        <f t="shared" ref="C34:L34" si="3">SUM(C26:C33)</f>
        <v>957.5</v>
      </c>
      <c r="D34" s="32">
        <f t="shared" si="3"/>
        <v>0</v>
      </c>
      <c r="E34" s="32">
        <f t="shared" si="3"/>
        <v>242</v>
      </c>
      <c r="F34" s="32">
        <f t="shared" si="3"/>
        <v>567</v>
      </c>
      <c r="G34" s="32">
        <f t="shared" si="3"/>
        <v>38</v>
      </c>
      <c r="H34" s="32">
        <f t="shared" si="3"/>
        <v>529.64</v>
      </c>
      <c r="I34" s="32">
        <f t="shared" si="3"/>
        <v>300</v>
      </c>
      <c r="J34" s="32">
        <f t="shared" si="3"/>
        <v>5.2</v>
      </c>
      <c r="K34" s="32">
        <f t="shared" si="3"/>
        <v>60.35</v>
      </c>
      <c r="L34" s="36">
        <f t="shared" si="3"/>
        <v>2699.69</v>
      </c>
    </row>
    <row r="35" spans="2:12">
      <c r="B35" s="26"/>
    </row>
    <row r="36" spans="2:12">
      <c r="B36" s="428" t="s">
        <v>32</v>
      </c>
    </row>
    <row r="37" spans="2:12">
      <c r="B37" s="429" t="s">
        <v>77</v>
      </c>
    </row>
    <row r="38" spans="2:12">
      <c r="B38" s="25"/>
    </row>
  </sheetData>
  <mergeCells count="6">
    <mergeCell ref="C5:K5"/>
    <mergeCell ref="B5:B6"/>
    <mergeCell ref="L5:L6"/>
    <mergeCell ref="B24:B25"/>
    <mergeCell ref="C24:K24"/>
    <mergeCell ref="L24:L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Q21"/>
  <sheetViews>
    <sheetView showGridLines="0" workbookViewId="0"/>
  </sheetViews>
  <sheetFormatPr defaultRowHeight="12.75"/>
  <cols>
    <col min="1" max="1" width="5.7109375" style="15" customWidth="1"/>
    <col min="2" max="2" width="17.140625" style="15" customWidth="1"/>
    <col min="3" max="3" width="14" style="15" customWidth="1"/>
    <col min="4" max="9" width="17.5703125" style="15" customWidth="1"/>
    <col min="10" max="10" width="18" style="15" customWidth="1"/>
    <col min="11" max="11" width="18.28515625" style="15" customWidth="1"/>
    <col min="12" max="12" width="15.140625" style="15" customWidth="1"/>
    <col min="13" max="13" width="17.5703125" style="15" customWidth="1"/>
    <col min="14" max="14" width="15.85546875" style="15" customWidth="1"/>
    <col min="15" max="15" width="17.85546875" style="15" customWidth="1"/>
    <col min="16" max="16384" width="9.140625" style="15"/>
  </cols>
  <sheetData>
    <row r="1" spans="1:14">
      <c r="A1" s="121"/>
    </row>
    <row r="2" spans="1:14" ht="18.75">
      <c r="B2" s="51" t="s">
        <v>242</v>
      </c>
    </row>
    <row r="3" spans="1:14" ht="18.75">
      <c r="B3" s="52" t="s">
        <v>17</v>
      </c>
    </row>
    <row r="5" spans="1:14">
      <c r="B5" s="465" t="s">
        <v>12</v>
      </c>
      <c r="C5" s="439" t="s">
        <v>13</v>
      </c>
      <c r="D5" s="440"/>
      <c r="E5" s="440"/>
      <c r="F5" s="440"/>
      <c r="G5" s="440"/>
      <c r="H5" s="440"/>
      <c r="I5" s="440"/>
      <c r="J5" s="440"/>
      <c r="K5" s="441"/>
      <c r="L5" s="437" t="s">
        <v>176</v>
      </c>
    </row>
    <row r="6" spans="1:14" ht="36" customHeight="1">
      <c r="B6" s="466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58"/>
    </row>
    <row r="7" spans="1:14" ht="20.100000000000001" customHeight="1">
      <c r="B7" s="75" t="s">
        <v>15</v>
      </c>
      <c r="C7" s="255">
        <v>0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60">
        <f>SUM(C7:K7)</f>
        <v>0</v>
      </c>
    </row>
    <row r="8" spans="1:14" ht="20.100000000000001" customHeight="1">
      <c r="B8" s="76" t="s">
        <v>16</v>
      </c>
      <c r="C8" s="256">
        <v>0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60">
        <f>SUM(C8:K8)</f>
        <v>0</v>
      </c>
    </row>
    <row r="9" spans="1:14">
      <c r="B9" s="46" t="s">
        <v>34</v>
      </c>
      <c r="C9" s="57">
        <f t="shared" ref="C9:L9" si="0">SUM(C7:C8)</f>
        <v>0</v>
      </c>
      <c r="D9" s="47">
        <f t="shared" si="0"/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77">
        <f t="shared" si="0"/>
        <v>0</v>
      </c>
      <c r="L9" s="78">
        <f t="shared" si="0"/>
        <v>0</v>
      </c>
    </row>
    <row r="12" spans="1:14" ht="18.75">
      <c r="B12" s="51" t="s">
        <v>243</v>
      </c>
      <c r="J12" s="20"/>
      <c r="K12" s="20"/>
      <c r="L12" s="20"/>
      <c r="M12" s="20"/>
      <c r="N12" s="20"/>
    </row>
    <row r="13" spans="1:14" ht="18.75">
      <c r="B13" s="52" t="s">
        <v>17</v>
      </c>
    </row>
    <row r="15" spans="1:14">
      <c r="B15" s="465" t="s">
        <v>12</v>
      </c>
      <c r="C15" s="439" t="s">
        <v>13</v>
      </c>
      <c r="D15" s="440"/>
      <c r="E15" s="440"/>
      <c r="F15" s="440"/>
      <c r="G15" s="440"/>
      <c r="H15" s="440"/>
      <c r="I15" s="440"/>
      <c r="J15" s="440"/>
      <c r="K15" s="441"/>
      <c r="L15" s="437" t="s">
        <v>176</v>
      </c>
      <c r="M15" s="20"/>
      <c r="N15" s="20"/>
    </row>
    <row r="16" spans="1:14" ht="36" customHeight="1">
      <c r="B16" s="466"/>
      <c r="C16" s="29" t="s">
        <v>167</v>
      </c>
      <c r="D16" s="29" t="s">
        <v>168</v>
      </c>
      <c r="E16" s="29" t="s">
        <v>169</v>
      </c>
      <c r="F16" s="29" t="s">
        <v>170</v>
      </c>
      <c r="G16" s="29" t="s">
        <v>171</v>
      </c>
      <c r="H16" s="29" t="s">
        <v>172</v>
      </c>
      <c r="I16" s="29" t="s">
        <v>173</v>
      </c>
      <c r="J16" s="29" t="s">
        <v>174</v>
      </c>
      <c r="K16" s="29" t="s">
        <v>175</v>
      </c>
      <c r="L16" s="458"/>
      <c r="M16" s="20"/>
      <c r="N16" s="20"/>
    </row>
    <row r="17" spans="2:17" ht="35.25" customHeight="1">
      <c r="B17" s="79" t="s">
        <v>74</v>
      </c>
      <c r="C17" s="119">
        <v>312.18419999999998</v>
      </c>
      <c r="D17" s="119">
        <v>0.66</v>
      </c>
      <c r="E17" s="119">
        <v>74.864249999999998</v>
      </c>
      <c r="F17" s="119">
        <v>819.43379999999991</v>
      </c>
      <c r="G17" s="254">
        <v>0</v>
      </c>
      <c r="H17" s="119">
        <v>799.35940099999993</v>
      </c>
      <c r="I17" s="119">
        <v>115.96869100000001</v>
      </c>
      <c r="J17" s="119">
        <v>105.036241</v>
      </c>
      <c r="K17" s="119">
        <v>481.07699999999994</v>
      </c>
      <c r="L17" s="91">
        <f>SUM(C17:K17)</f>
        <v>2708.5835829999992</v>
      </c>
    </row>
    <row r="18" spans="2:17">
      <c r="B18" s="46" t="s">
        <v>34</v>
      </c>
      <c r="C18" s="84">
        <f t="shared" ref="C18:L18" si="1">SUM(C17:C17)</f>
        <v>312.18419999999998</v>
      </c>
      <c r="D18" s="85">
        <f t="shared" si="1"/>
        <v>0.66</v>
      </c>
      <c r="E18" s="85">
        <f t="shared" si="1"/>
        <v>74.864249999999998</v>
      </c>
      <c r="F18" s="85">
        <f t="shared" si="1"/>
        <v>819.43379999999991</v>
      </c>
      <c r="G18" s="85">
        <f t="shared" si="1"/>
        <v>0</v>
      </c>
      <c r="H18" s="85">
        <f t="shared" si="1"/>
        <v>799.35940099999993</v>
      </c>
      <c r="I18" s="85">
        <f t="shared" si="1"/>
        <v>115.96869100000001</v>
      </c>
      <c r="J18" s="85">
        <f t="shared" si="1"/>
        <v>105.036241</v>
      </c>
      <c r="K18" s="92">
        <f t="shared" si="1"/>
        <v>481.07699999999994</v>
      </c>
      <c r="L18" s="93">
        <f t="shared" si="1"/>
        <v>2708.5835829999992</v>
      </c>
      <c r="Q18" s="44"/>
    </row>
    <row r="20" spans="2:17">
      <c r="B20" s="15" t="s">
        <v>75</v>
      </c>
    </row>
    <row r="21" spans="2:17">
      <c r="B21" s="15" t="s">
        <v>76</v>
      </c>
    </row>
  </sheetData>
  <mergeCells count="6">
    <mergeCell ref="B5:B6"/>
    <mergeCell ref="C5:K5"/>
    <mergeCell ref="L5:L6"/>
    <mergeCell ref="B15:B16"/>
    <mergeCell ref="C15:K15"/>
    <mergeCell ref="L15:L16"/>
  </mergeCells>
  <phoneticPr fontId="2" type="noConversion"/>
  <pageMargins left="0.75" right="0.75" top="1" bottom="1" header="0.5" footer="0.5"/>
  <pageSetup paperSize="9" scale="68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L12"/>
  <sheetViews>
    <sheetView showGridLines="0" workbookViewId="0"/>
  </sheetViews>
  <sheetFormatPr defaultRowHeight="12.75"/>
  <cols>
    <col min="1" max="1" width="5.7109375" style="15" customWidth="1"/>
    <col min="2" max="2" width="20.28515625" style="15" customWidth="1"/>
    <col min="3" max="3" width="13" style="15" customWidth="1"/>
    <col min="4" max="9" width="14.5703125" style="15" customWidth="1"/>
    <col min="10" max="10" width="16.85546875" style="15" customWidth="1"/>
    <col min="11" max="11" width="17.28515625" style="15" customWidth="1"/>
    <col min="12" max="12" width="12.5703125" style="15" customWidth="1"/>
    <col min="13" max="16384" width="9.140625" style="15"/>
  </cols>
  <sheetData>
    <row r="1" spans="1:12">
      <c r="A1" s="121"/>
    </row>
    <row r="2" spans="1:12" ht="18.75">
      <c r="B2" s="51" t="s">
        <v>244</v>
      </c>
    </row>
    <row r="3" spans="1:12" ht="18.75">
      <c r="B3" s="52" t="s">
        <v>24</v>
      </c>
    </row>
    <row r="4" spans="1:12">
      <c r="B4" s="40"/>
    </row>
    <row r="5" spans="1:12" ht="12.75" customHeight="1">
      <c r="B5" s="465" t="s">
        <v>12</v>
      </c>
      <c r="C5" s="459" t="s">
        <v>85</v>
      </c>
      <c r="D5" s="460"/>
      <c r="E5" s="460"/>
      <c r="F5" s="460"/>
      <c r="G5" s="460"/>
      <c r="H5" s="460"/>
      <c r="I5" s="460"/>
      <c r="J5" s="460"/>
      <c r="K5" s="460"/>
      <c r="L5" s="475" t="s">
        <v>176</v>
      </c>
    </row>
    <row r="6" spans="1:12" ht="40.5" customHeight="1">
      <c r="B6" s="466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76"/>
    </row>
    <row r="7" spans="1:12" ht="28.5" customHeight="1">
      <c r="B7" s="80" t="s">
        <v>82</v>
      </c>
      <c r="C7" s="405">
        <v>17.753999999999998</v>
      </c>
      <c r="D7" s="102">
        <v>11.2254</v>
      </c>
      <c r="E7" s="102">
        <v>27.183999999999997</v>
      </c>
      <c r="F7" s="102">
        <v>1.5943999999999998</v>
      </c>
      <c r="G7" s="102">
        <v>36.386000000000003</v>
      </c>
      <c r="H7" s="102">
        <v>4.96</v>
      </c>
      <c r="I7" s="102">
        <v>3.7974999999999999</v>
      </c>
      <c r="J7" s="102">
        <v>69.168000000000006</v>
      </c>
      <c r="K7" s="102">
        <v>138.25300000000001</v>
      </c>
      <c r="L7" s="82">
        <f>SUM(C7:K7)</f>
        <v>310.32230000000004</v>
      </c>
    </row>
    <row r="8" spans="1:12" ht="25.5">
      <c r="B8" s="81" t="s">
        <v>83</v>
      </c>
      <c r="C8" s="406">
        <v>0</v>
      </c>
      <c r="D8" s="88">
        <v>0</v>
      </c>
      <c r="E8" s="88">
        <v>0</v>
      </c>
      <c r="F8" s="102">
        <v>124.328</v>
      </c>
      <c r="G8" s="102">
        <v>16.792999999999999</v>
      </c>
      <c r="H8" s="102">
        <v>35.067500000000003</v>
      </c>
      <c r="I8" s="102">
        <v>6.726</v>
      </c>
      <c r="J8" s="88">
        <v>0</v>
      </c>
      <c r="K8" s="102">
        <v>7.5350000000000001</v>
      </c>
      <c r="L8" s="82">
        <f>SUM(C8:K8)</f>
        <v>190.4495</v>
      </c>
    </row>
    <row r="9" spans="1:12" ht="33.75" customHeight="1">
      <c r="B9" s="86" t="s">
        <v>92</v>
      </c>
      <c r="C9" s="89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2">
        <f>SUM(C9:K9)</f>
        <v>0</v>
      </c>
    </row>
    <row r="10" spans="1:12" ht="21" customHeight="1">
      <c r="B10" s="83" t="s">
        <v>34</v>
      </c>
      <c r="C10" s="84">
        <f>+C8+C7+C9</f>
        <v>17.753999999999998</v>
      </c>
      <c r="D10" s="85">
        <f>+D8+D7+D9</f>
        <v>11.2254</v>
      </c>
      <c r="E10" s="85">
        <f t="shared" ref="E10:J10" si="0">+E8+E7+E9</f>
        <v>27.183999999999997</v>
      </c>
      <c r="F10" s="85">
        <f t="shared" si="0"/>
        <v>125.9224</v>
      </c>
      <c r="G10" s="85">
        <f t="shared" si="0"/>
        <v>53.179000000000002</v>
      </c>
      <c r="H10" s="85">
        <f t="shared" si="0"/>
        <v>40.027500000000003</v>
      </c>
      <c r="I10" s="85">
        <f t="shared" si="0"/>
        <v>10.5235</v>
      </c>
      <c r="J10" s="85">
        <f t="shared" si="0"/>
        <v>69.168000000000006</v>
      </c>
      <c r="K10" s="85">
        <f>+K8+K7+K9</f>
        <v>145.78800000000001</v>
      </c>
      <c r="L10" s="87">
        <f>+L8+L7+L9</f>
        <v>500.77180000000004</v>
      </c>
    </row>
    <row r="12" spans="1:12">
      <c r="B12" s="15" t="s">
        <v>84</v>
      </c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9" width="18.28515625" customWidth="1"/>
    <col min="10" max="10" width="16.28515625" customWidth="1"/>
    <col min="11" max="11" width="13.5703125" customWidth="1"/>
    <col min="12" max="12" width="13.28515625" customWidth="1"/>
    <col min="13" max="13" width="12.140625" customWidth="1"/>
  </cols>
  <sheetData>
    <row r="1" spans="1:14">
      <c r="A1" s="121"/>
    </row>
    <row r="2" spans="1:14" ht="18.75">
      <c r="B2" s="51" t="s">
        <v>247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>
      <c r="B3" s="9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47.25" customHeight="1">
      <c r="B4" s="122" t="s">
        <v>93</v>
      </c>
      <c r="C4" s="123" t="s">
        <v>94</v>
      </c>
      <c r="D4" s="114" t="s">
        <v>167</v>
      </c>
      <c r="E4" s="115" t="s">
        <v>168</v>
      </c>
      <c r="F4" s="115" t="s">
        <v>169</v>
      </c>
      <c r="G4" s="115" t="s">
        <v>170</v>
      </c>
      <c r="H4" s="115" t="s">
        <v>171</v>
      </c>
      <c r="I4" s="115" t="s">
        <v>172</v>
      </c>
      <c r="J4" s="115" t="s">
        <v>173</v>
      </c>
      <c r="K4" s="115" t="s">
        <v>174</v>
      </c>
      <c r="L4" s="116" t="s">
        <v>175</v>
      </c>
      <c r="M4" s="117" t="s">
        <v>176</v>
      </c>
      <c r="N4" s="98"/>
    </row>
    <row r="5" spans="1:14">
      <c r="B5" s="274" t="s">
        <v>95</v>
      </c>
      <c r="C5" s="259" t="s">
        <v>96</v>
      </c>
      <c r="D5" s="119">
        <v>0.436</v>
      </c>
      <c r="E5" s="119">
        <v>0</v>
      </c>
      <c r="F5" s="119">
        <v>0</v>
      </c>
      <c r="G5" s="119">
        <v>0.66500000000000004</v>
      </c>
      <c r="H5" s="119">
        <v>0</v>
      </c>
      <c r="I5" s="119">
        <v>0</v>
      </c>
      <c r="J5" s="119">
        <v>0</v>
      </c>
      <c r="K5" s="119">
        <v>1181.0730000000001</v>
      </c>
      <c r="L5" s="119">
        <v>0</v>
      </c>
      <c r="M5" s="260">
        <f>SUM(D5:L5)</f>
        <v>1182.1740000000002</v>
      </c>
      <c r="N5" s="96"/>
    </row>
    <row r="6" spans="1:14">
      <c r="B6" s="261" t="s">
        <v>97</v>
      </c>
      <c r="C6" s="262" t="s">
        <v>98</v>
      </c>
      <c r="D6" s="119">
        <v>6.1059999999999999</v>
      </c>
      <c r="E6" s="119">
        <v>2.5924999999999998</v>
      </c>
      <c r="F6" s="119">
        <v>2.5590000000000002</v>
      </c>
      <c r="G6" s="119">
        <v>30.318680000000001</v>
      </c>
      <c r="H6" s="119">
        <v>0</v>
      </c>
      <c r="I6" s="119">
        <v>4.9189999999999996</v>
      </c>
      <c r="J6" s="119">
        <v>33.844999999999999</v>
      </c>
      <c r="K6" s="119">
        <v>2.0074999999999998</v>
      </c>
      <c r="L6" s="119">
        <v>1.5157500000000002</v>
      </c>
      <c r="M6" s="260">
        <f t="shared" ref="M6:M24" si="0">SUM(D6:L6)</f>
        <v>83.863429999999994</v>
      </c>
      <c r="N6" s="96"/>
    </row>
    <row r="7" spans="1:14">
      <c r="B7" s="261" t="s">
        <v>99</v>
      </c>
      <c r="C7" s="262" t="s">
        <v>100</v>
      </c>
      <c r="D7" s="119">
        <v>0</v>
      </c>
      <c r="E7" s="119">
        <v>18</v>
      </c>
      <c r="F7" s="119">
        <v>0</v>
      </c>
      <c r="G7" s="119">
        <v>27.295000000000002</v>
      </c>
      <c r="H7" s="119">
        <v>0</v>
      </c>
      <c r="I7" s="119">
        <v>2.5569999999999999</v>
      </c>
      <c r="J7" s="119">
        <v>1</v>
      </c>
      <c r="K7" s="119">
        <v>0</v>
      </c>
      <c r="L7" s="119">
        <v>4.2670000000000003</v>
      </c>
      <c r="M7" s="260">
        <f t="shared" si="0"/>
        <v>53.119000000000007</v>
      </c>
      <c r="N7" s="96"/>
    </row>
    <row r="8" spans="1:14">
      <c r="B8" s="261" t="s">
        <v>101</v>
      </c>
      <c r="C8" s="262" t="s">
        <v>102</v>
      </c>
      <c r="D8" s="119">
        <v>0</v>
      </c>
      <c r="E8" s="119">
        <v>0</v>
      </c>
      <c r="F8" s="119">
        <v>0</v>
      </c>
      <c r="G8" s="119">
        <v>2E-3</v>
      </c>
      <c r="H8" s="119">
        <v>0</v>
      </c>
      <c r="I8" s="119">
        <v>0</v>
      </c>
      <c r="J8" s="119">
        <v>0.1</v>
      </c>
      <c r="K8" s="119">
        <v>4.0000000000000001E-3</v>
      </c>
      <c r="L8" s="119">
        <v>0</v>
      </c>
      <c r="M8" s="260">
        <f t="shared" si="0"/>
        <v>0.10600000000000001</v>
      </c>
      <c r="N8" s="96"/>
    </row>
    <row r="9" spans="1:14">
      <c r="B9" s="261" t="s">
        <v>103</v>
      </c>
      <c r="C9" s="262" t="s">
        <v>104</v>
      </c>
      <c r="D9" s="119">
        <v>37.119999999999997</v>
      </c>
      <c r="E9" s="119">
        <v>2.2799999999999998</v>
      </c>
      <c r="F9" s="119">
        <v>1.0009999999999999</v>
      </c>
      <c r="G9" s="119">
        <v>1035.3399999999999</v>
      </c>
      <c r="H9" s="119">
        <v>0</v>
      </c>
      <c r="I9" s="119">
        <v>90.15</v>
      </c>
      <c r="J9" s="119">
        <v>0</v>
      </c>
      <c r="K9" s="119">
        <v>33.909999999999997</v>
      </c>
      <c r="L9" s="119">
        <v>96.440000000000012</v>
      </c>
      <c r="M9" s="260">
        <f t="shared" si="0"/>
        <v>1296.2410000000002</v>
      </c>
      <c r="N9" s="96"/>
    </row>
    <row r="10" spans="1:14">
      <c r="B10" s="261" t="s">
        <v>105</v>
      </c>
      <c r="C10" s="262" t="s">
        <v>106</v>
      </c>
      <c r="D10" s="119">
        <v>59.585499999999996</v>
      </c>
      <c r="E10" s="119">
        <v>32.512</v>
      </c>
      <c r="F10" s="119">
        <v>27.54927</v>
      </c>
      <c r="G10" s="119">
        <v>5528.3094599999995</v>
      </c>
      <c r="H10" s="119">
        <v>6.2969999999999997</v>
      </c>
      <c r="I10" s="119">
        <v>95.979250000000008</v>
      </c>
      <c r="J10" s="119">
        <v>37.226799999999997</v>
      </c>
      <c r="K10" s="119">
        <v>24.859349999999999</v>
      </c>
      <c r="L10" s="119">
        <v>20.873999999999995</v>
      </c>
      <c r="M10" s="260">
        <f t="shared" si="0"/>
        <v>5833.1926299999996</v>
      </c>
      <c r="N10" s="96"/>
    </row>
    <row r="11" spans="1:14">
      <c r="B11" s="261" t="s">
        <v>107</v>
      </c>
      <c r="C11" s="262" t="s">
        <v>108</v>
      </c>
      <c r="D11" s="119">
        <v>492.12551000000002</v>
      </c>
      <c r="E11" s="119">
        <v>70.979500000000002</v>
      </c>
      <c r="F11" s="119">
        <v>2417.1915900000004</v>
      </c>
      <c r="G11" s="119">
        <v>4346.4634999999998</v>
      </c>
      <c r="H11" s="119">
        <v>0.27</v>
      </c>
      <c r="I11" s="119">
        <v>6839.1619599999995</v>
      </c>
      <c r="J11" s="119">
        <v>639.7109999999999</v>
      </c>
      <c r="K11" s="119">
        <v>98.376999999999995</v>
      </c>
      <c r="L11" s="119">
        <v>6636.3571000000002</v>
      </c>
      <c r="M11" s="260">
        <f t="shared" si="0"/>
        <v>21540.637160000002</v>
      </c>
      <c r="N11" s="96"/>
    </row>
    <row r="12" spans="1:14">
      <c r="B12" s="261" t="s">
        <v>109</v>
      </c>
      <c r="C12" s="262" t="s">
        <v>110</v>
      </c>
      <c r="D12" s="119">
        <v>570.56662999999992</v>
      </c>
      <c r="E12" s="119">
        <v>244.46287000000001</v>
      </c>
      <c r="F12" s="119">
        <v>323.21072999999996</v>
      </c>
      <c r="G12" s="119">
        <v>1424.6387400000001</v>
      </c>
      <c r="H12" s="119">
        <v>191.43007</v>
      </c>
      <c r="I12" s="119">
        <v>1051.2178099999999</v>
      </c>
      <c r="J12" s="119">
        <v>737.80758000000003</v>
      </c>
      <c r="K12" s="119">
        <v>232.34326999999996</v>
      </c>
      <c r="L12" s="119">
        <v>289.26594</v>
      </c>
      <c r="M12" s="260">
        <f t="shared" si="0"/>
        <v>5064.9436399999995</v>
      </c>
      <c r="N12" s="96"/>
    </row>
    <row r="13" spans="1:14">
      <c r="B13" s="261" t="s">
        <v>111</v>
      </c>
      <c r="C13" s="262" t="s">
        <v>112</v>
      </c>
      <c r="D13" s="119">
        <v>64.878199999999993</v>
      </c>
      <c r="E13" s="119">
        <v>39.308</v>
      </c>
      <c r="F13" s="119">
        <v>36.542999999999999</v>
      </c>
      <c r="G13" s="119">
        <v>208.14118999999999</v>
      </c>
      <c r="H13" s="119">
        <v>3.1680000000000001</v>
      </c>
      <c r="I13" s="119">
        <v>148.208</v>
      </c>
      <c r="J13" s="119">
        <v>87.662499999999994</v>
      </c>
      <c r="K13" s="119">
        <v>53.205500000000001</v>
      </c>
      <c r="L13" s="119">
        <v>103.3934</v>
      </c>
      <c r="M13" s="260">
        <f t="shared" si="0"/>
        <v>744.50779000000011</v>
      </c>
      <c r="N13" s="96"/>
    </row>
    <row r="14" spans="1:14">
      <c r="B14" s="261" t="s">
        <v>113</v>
      </c>
      <c r="C14" s="262" t="s">
        <v>114</v>
      </c>
      <c r="D14" s="119">
        <v>2527.7539999999999</v>
      </c>
      <c r="E14" s="119">
        <v>3.9750000000000001</v>
      </c>
      <c r="F14" s="119">
        <v>2.891</v>
      </c>
      <c r="G14" s="119">
        <v>20.615999999999996</v>
      </c>
      <c r="H14" s="119">
        <v>0.21160000000000001</v>
      </c>
      <c r="I14" s="119">
        <v>776.98900000000003</v>
      </c>
      <c r="J14" s="119">
        <v>68.159000000000006</v>
      </c>
      <c r="K14" s="119">
        <v>2.0289999999999999</v>
      </c>
      <c r="L14" s="119">
        <v>2.67</v>
      </c>
      <c r="M14" s="260">
        <f t="shared" si="0"/>
        <v>3405.2946000000002</v>
      </c>
      <c r="N14" s="96"/>
    </row>
    <row r="15" spans="1:14">
      <c r="B15" s="261" t="s">
        <v>115</v>
      </c>
      <c r="C15" s="262" t="s">
        <v>116</v>
      </c>
      <c r="D15" s="119">
        <v>240.16749999999999</v>
      </c>
      <c r="E15" s="119">
        <v>533.68950000000007</v>
      </c>
      <c r="F15" s="119">
        <v>80.859499999999997</v>
      </c>
      <c r="G15" s="119">
        <v>3398.5848500000002</v>
      </c>
      <c r="H15" s="119">
        <v>7.950499999999999</v>
      </c>
      <c r="I15" s="119">
        <v>1084.415</v>
      </c>
      <c r="J15" s="119">
        <v>446.2355</v>
      </c>
      <c r="K15" s="119">
        <v>88.47851</v>
      </c>
      <c r="L15" s="119">
        <v>127.001</v>
      </c>
      <c r="M15" s="260">
        <f t="shared" si="0"/>
        <v>6007.3818600000004</v>
      </c>
      <c r="N15" s="96"/>
    </row>
    <row r="16" spans="1:14">
      <c r="B16" s="261" t="s">
        <v>117</v>
      </c>
      <c r="C16" s="262" t="s">
        <v>118</v>
      </c>
      <c r="D16" s="119">
        <v>487.43939999999992</v>
      </c>
      <c r="E16" s="119">
        <v>496.25939999999991</v>
      </c>
      <c r="F16" s="119">
        <v>264.88</v>
      </c>
      <c r="G16" s="119">
        <v>959.67727000000002</v>
      </c>
      <c r="H16" s="119">
        <v>25.45</v>
      </c>
      <c r="I16" s="119">
        <v>707.74299999999994</v>
      </c>
      <c r="J16" s="119">
        <v>277.04739999999998</v>
      </c>
      <c r="K16" s="119">
        <v>184.49599999999998</v>
      </c>
      <c r="L16" s="119">
        <v>931.93399999999997</v>
      </c>
      <c r="M16" s="260">
        <f t="shared" si="0"/>
        <v>4334.9264699999994</v>
      </c>
      <c r="N16" s="96"/>
    </row>
    <row r="17" spans="2:14">
      <c r="B17" s="261" t="s">
        <v>119</v>
      </c>
      <c r="C17" s="262" t="s">
        <v>120</v>
      </c>
      <c r="D17" s="119">
        <v>10745.59203</v>
      </c>
      <c r="E17" s="119">
        <v>6250.5418100000006</v>
      </c>
      <c r="F17" s="119">
        <v>4899.3465299999998</v>
      </c>
      <c r="G17" s="119">
        <v>34343.379660000006</v>
      </c>
      <c r="H17" s="119">
        <v>436.97199999999998</v>
      </c>
      <c r="I17" s="119">
        <v>41454.512939999993</v>
      </c>
      <c r="J17" s="119">
        <v>7080.0322200000001</v>
      </c>
      <c r="K17" s="119">
        <v>7884.9089399999984</v>
      </c>
      <c r="L17" s="119">
        <v>6242.5944999999992</v>
      </c>
      <c r="M17" s="260">
        <f t="shared" si="0"/>
        <v>119337.88063</v>
      </c>
      <c r="N17" s="96"/>
    </row>
    <row r="18" spans="2:14">
      <c r="B18" s="261" t="s">
        <v>121</v>
      </c>
      <c r="C18" s="262" t="s">
        <v>122</v>
      </c>
      <c r="D18" s="119">
        <v>442.51091000000002</v>
      </c>
      <c r="E18" s="119">
        <v>194.06874000000002</v>
      </c>
      <c r="F18" s="119">
        <v>51.342500000000001</v>
      </c>
      <c r="G18" s="119">
        <v>450.90142999999995</v>
      </c>
      <c r="H18" s="119">
        <v>30.156189999999999</v>
      </c>
      <c r="I18" s="119">
        <v>679.00700000000006</v>
      </c>
      <c r="J18" s="119">
        <v>415.78492999999997</v>
      </c>
      <c r="K18" s="119">
        <v>116.74793999999999</v>
      </c>
      <c r="L18" s="119">
        <v>89.314490000000006</v>
      </c>
      <c r="M18" s="260">
        <f t="shared" si="0"/>
        <v>2469.8341300000002</v>
      </c>
      <c r="N18" s="96"/>
    </row>
    <row r="19" spans="2:14">
      <c r="B19" s="261" t="s">
        <v>123</v>
      </c>
      <c r="C19" s="262" t="s">
        <v>124</v>
      </c>
      <c r="D19" s="119">
        <v>594.48599999999999</v>
      </c>
      <c r="E19" s="119">
        <v>504.02924999999999</v>
      </c>
      <c r="F19" s="119">
        <v>161.27423999999999</v>
      </c>
      <c r="G19" s="119">
        <v>2228.07485</v>
      </c>
      <c r="H19" s="119">
        <v>87.213999999999999</v>
      </c>
      <c r="I19" s="119">
        <v>1581.5426800000002</v>
      </c>
      <c r="J19" s="119">
        <v>652.0865399999999</v>
      </c>
      <c r="K19" s="119">
        <v>768.52136999999993</v>
      </c>
      <c r="L19" s="119">
        <v>439.27552000000003</v>
      </c>
      <c r="M19" s="260">
        <f t="shared" si="0"/>
        <v>7016.5044500000013</v>
      </c>
      <c r="N19" s="96"/>
    </row>
    <row r="20" spans="2:14">
      <c r="B20" s="261" t="s">
        <v>125</v>
      </c>
      <c r="C20" s="262" t="s">
        <v>126</v>
      </c>
      <c r="D20" s="119">
        <v>8235.1384699999999</v>
      </c>
      <c r="E20" s="119">
        <v>6345.6576099999993</v>
      </c>
      <c r="F20" s="119">
        <v>4220.7344800000001</v>
      </c>
      <c r="G20" s="119">
        <v>12879.690640000001</v>
      </c>
      <c r="H20" s="119">
        <v>587.57800000000009</v>
      </c>
      <c r="I20" s="119">
        <v>12213.635700000001</v>
      </c>
      <c r="J20" s="119">
        <v>6243.2121900000002</v>
      </c>
      <c r="K20" s="119">
        <v>4619.0506500000001</v>
      </c>
      <c r="L20" s="119">
        <v>6225.5513900000005</v>
      </c>
      <c r="M20" s="260">
        <f t="shared" si="0"/>
        <v>61570.249129999997</v>
      </c>
      <c r="N20" s="96"/>
    </row>
    <row r="21" spans="2:14">
      <c r="B21" s="261" t="s">
        <v>127</v>
      </c>
      <c r="C21" s="262" t="s">
        <v>128</v>
      </c>
      <c r="D21" s="119">
        <v>9052.4947100000009</v>
      </c>
      <c r="E21" s="119">
        <v>5015.3905000000004</v>
      </c>
      <c r="F21" s="119">
        <v>6591.150560000001</v>
      </c>
      <c r="G21" s="119">
        <v>17179.181810000002</v>
      </c>
      <c r="H21" s="119">
        <v>685.02</v>
      </c>
      <c r="I21" s="119">
        <v>32480.153270000003</v>
      </c>
      <c r="J21" s="119">
        <v>7066.6505999999999</v>
      </c>
      <c r="K21" s="119">
        <v>11747.07645</v>
      </c>
      <c r="L21" s="119">
        <v>9678.3547600000002</v>
      </c>
      <c r="M21" s="260">
        <f t="shared" si="0"/>
        <v>99495.472659999985</v>
      </c>
      <c r="N21" s="96"/>
    </row>
    <row r="22" spans="2:14">
      <c r="B22" s="261" t="s">
        <v>129</v>
      </c>
      <c r="C22" s="262" t="s">
        <v>130</v>
      </c>
      <c r="D22" s="119">
        <v>4638.9686400000001</v>
      </c>
      <c r="E22" s="119">
        <v>1700.96444</v>
      </c>
      <c r="F22" s="119">
        <v>2384.8289400000003</v>
      </c>
      <c r="G22" s="119">
        <v>4360.1627999999992</v>
      </c>
      <c r="H22" s="119">
        <v>325.68001000000004</v>
      </c>
      <c r="I22" s="119">
        <v>8026.84375</v>
      </c>
      <c r="J22" s="119">
        <v>2467.4078100000002</v>
      </c>
      <c r="K22" s="119">
        <v>3479.0141899999999</v>
      </c>
      <c r="L22" s="119">
        <v>3119.2585399999998</v>
      </c>
      <c r="M22" s="260">
        <f t="shared" si="0"/>
        <v>30503.129120000001</v>
      </c>
      <c r="N22" s="96"/>
    </row>
    <row r="23" spans="2:14">
      <c r="B23" s="261" t="s">
        <v>131</v>
      </c>
      <c r="C23" s="262" t="s">
        <v>132</v>
      </c>
      <c r="D23" s="119">
        <v>20089.205000000002</v>
      </c>
      <c r="E23" s="119">
        <v>93.50800000000001</v>
      </c>
      <c r="F23" s="119">
        <v>7718.2300000000005</v>
      </c>
      <c r="G23" s="119">
        <v>16194.767000000002</v>
      </c>
      <c r="H23" s="119">
        <v>1273.761</v>
      </c>
      <c r="I23" s="119">
        <v>88389.223000000013</v>
      </c>
      <c r="J23" s="119">
        <v>6855.5900100000008</v>
      </c>
      <c r="K23" s="119">
        <v>499.65899999999999</v>
      </c>
      <c r="L23" s="119">
        <v>7735.69</v>
      </c>
      <c r="M23" s="260">
        <f t="shared" si="0"/>
        <v>148849.63301000005</v>
      </c>
      <c r="N23" s="96"/>
    </row>
    <row r="24" spans="2:14">
      <c r="B24" s="263" t="s">
        <v>133</v>
      </c>
      <c r="C24" s="264" t="s">
        <v>134</v>
      </c>
      <c r="D24" s="119">
        <v>2619.1563599999999</v>
      </c>
      <c r="E24" s="119">
        <v>3384.2345000000005</v>
      </c>
      <c r="F24" s="119">
        <v>9938.3797699999996</v>
      </c>
      <c r="G24" s="119">
        <v>6567.1444099999999</v>
      </c>
      <c r="H24" s="119">
        <v>515.21754999999996</v>
      </c>
      <c r="I24" s="119">
        <v>24590.114660000003</v>
      </c>
      <c r="J24" s="119">
        <v>4315.6353299999992</v>
      </c>
      <c r="K24" s="119">
        <v>3230.3869599999998</v>
      </c>
      <c r="L24" s="119">
        <v>3307.2808</v>
      </c>
      <c r="M24" s="260">
        <f t="shared" si="0"/>
        <v>58467.550339999994</v>
      </c>
      <c r="N24" s="96"/>
    </row>
    <row r="25" spans="2:14" ht="23.25" customHeight="1">
      <c r="B25" s="368" t="s">
        <v>135</v>
      </c>
      <c r="C25" s="369"/>
      <c r="D25" s="370">
        <f>SUM(D5:D24)</f>
        <v>60903.730860000003</v>
      </c>
      <c r="E25" s="371">
        <f t="shared" ref="E25:I25" si="1">SUM(E5:E24)</f>
        <v>24932.45362</v>
      </c>
      <c r="F25" s="371">
        <f t="shared" si="1"/>
        <v>39121.972110000002</v>
      </c>
      <c r="G25" s="371">
        <f t="shared" si="1"/>
        <v>111183.35429</v>
      </c>
      <c r="H25" s="371">
        <f t="shared" si="1"/>
        <v>4176.3759200000004</v>
      </c>
      <c r="I25" s="371">
        <f t="shared" si="1"/>
        <v>220216.37301999997</v>
      </c>
      <c r="J25" s="371">
        <f t="shared" ref="J25:M25" si="2">SUM(J5:J24)</f>
        <v>37425.194410000004</v>
      </c>
      <c r="K25" s="371">
        <f t="shared" si="2"/>
        <v>34246.148629999996</v>
      </c>
      <c r="L25" s="372">
        <f t="shared" si="2"/>
        <v>45051.038190000007</v>
      </c>
      <c r="M25" s="373">
        <f t="shared" si="2"/>
        <v>577256.64104999998</v>
      </c>
      <c r="N25" s="96"/>
    </row>
    <row r="26" spans="2:14">
      <c r="B26" s="99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2:14">
      <c r="B27" s="107" t="s">
        <v>136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2:14">
      <c r="B28" s="15" t="s">
        <v>137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2:14">
      <c r="B29" s="15" t="s">
        <v>138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4">
      <c r="B30" s="108" t="s">
        <v>139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3" spans="2:17" ht="18.75">
      <c r="B33" s="51" t="s">
        <v>249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7" ht="47.25" customHeight="1">
      <c r="B35" s="122" t="s">
        <v>93</v>
      </c>
      <c r="C35" s="123" t="s">
        <v>94</v>
      </c>
      <c r="D35" s="131" t="s">
        <v>167</v>
      </c>
      <c r="E35" s="133" t="s">
        <v>168</v>
      </c>
      <c r="F35" s="133" t="s">
        <v>169</v>
      </c>
      <c r="G35" s="133" t="s">
        <v>170</v>
      </c>
      <c r="H35" s="133" t="s">
        <v>171</v>
      </c>
      <c r="I35" s="133" t="s">
        <v>172</v>
      </c>
      <c r="J35" s="133" t="s">
        <v>173</v>
      </c>
      <c r="K35" s="133" t="s">
        <v>174</v>
      </c>
      <c r="L35" s="132" t="s">
        <v>175</v>
      </c>
      <c r="M35" s="117" t="s">
        <v>176</v>
      </c>
      <c r="N35" s="100"/>
      <c r="O35" s="100"/>
      <c r="P35" s="100"/>
    </row>
    <row r="36" spans="2:17">
      <c r="B36" s="266" t="s">
        <v>95</v>
      </c>
      <c r="C36" s="267" t="s">
        <v>96</v>
      </c>
      <c r="D36" s="275">
        <v>0.436</v>
      </c>
      <c r="E36" s="276">
        <v>0</v>
      </c>
      <c r="F36" s="276">
        <v>0</v>
      </c>
      <c r="G36" s="276">
        <v>4.0709999999999997</v>
      </c>
      <c r="H36" s="276">
        <v>0</v>
      </c>
      <c r="I36" s="276">
        <v>0.5</v>
      </c>
      <c r="J36" s="276">
        <v>0</v>
      </c>
      <c r="K36" s="276">
        <v>422.52</v>
      </c>
      <c r="L36" s="277">
        <v>0</v>
      </c>
      <c r="M36" s="265">
        <f>SUM(D36:L36)</f>
        <v>427.52699999999999</v>
      </c>
      <c r="N36" s="96"/>
      <c r="O36" s="96"/>
      <c r="P36" s="96"/>
    </row>
    <row r="37" spans="2:17">
      <c r="B37" s="266" t="s">
        <v>97</v>
      </c>
      <c r="C37" s="267" t="s">
        <v>98</v>
      </c>
      <c r="D37" s="278">
        <v>0</v>
      </c>
      <c r="E37" s="279">
        <v>0</v>
      </c>
      <c r="F37" s="279">
        <v>0</v>
      </c>
      <c r="G37" s="279">
        <v>89.723000000000013</v>
      </c>
      <c r="H37" s="279">
        <v>0</v>
      </c>
      <c r="I37" s="279">
        <v>31.0518</v>
      </c>
      <c r="J37" s="279">
        <v>23.863750000000003</v>
      </c>
      <c r="K37" s="279">
        <v>0</v>
      </c>
      <c r="L37" s="280">
        <v>0</v>
      </c>
      <c r="M37" s="265">
        <f t="shared" ref="M37:M55" si="3">SUM(D37:L37)</f>
        <v>144.63855000000001</v>
      </c>
      <c r="N37" s="96"/>
      <c r="O37" s="96"/>
      <c r="P37" s="96"/>
    </row>
    <row r="38" spans="2:17">
      <c r="B38" s="266" t="s">
        <v>99</v>
      </c>
      <c r="C38" s="267" t="s">
        <v>100</v>
      </c>
      <c r="D38" s="278">
        <v>0</v>
      </c>
      <c r="E38" s="279">
        <v>0</v>
      </c>
      <c r="F38" s="279">
        <v>0</v>
      </c>
      <c r="G38" s="279">
        <v>7.0839999999999996</v>
      </c>
      <c r="H38" s="279">
        <v>0</v>
      </c>
      <c r="I38" s="279">
        <v>0</v>
      </c>
      <c r="J38" s="279">
        <v>1.65</v>
      </c>
      <c r="K38" s="279">
        <v>0</v>
      </c>
      <c r="L38" s="280">
        <v>0</v>
      </c>
      <c r="M38" s="265">
        <f t="shared" si="3"/>
        <v>8.734</v>
      </c>
      <c r="N38" s="96"/>
      <c r="O38" s="96"/>
      <c r="P38" s="96"/>
      <c r="Q38" s="408" t="s">
        <v>248</v>
      </c>
    </row>
    <row r="39" spans="2:17">
      <c r="B39" s="266" t="s">
        <v>101</v>
      </c>
      <c r="C39" s="267" t="s">
        <v>102</v>
      </c>
      <c r="D39" s="278">
        <v>0</v>
      </c>
      <c r="E39" s="279">
        <v>0</v>
      </c>
      <c r="F39" s="279">
        <v>0</v>
      </c>
      <c r="G39" s="279">
        <v>9.2279999999999998</v>
      </c>
      <c r="H39" s="279">
        <v>0</v>
      </c>
      <c r="I39" s="279">
        <v>0</v>
      </c>
      <c r="J39" s="279">
        <v>1.4570000000000001</v>
      </c>
      <c r="K39" s="279">
        <v>0</v>
      </c>
      <c r="L39" s="280">
        <v>0</v>
      </c>
      <c r="M39" s="265">
        <f t="shared" si="3"/>
        <v>10.685</v>
      </c>
      <c r="N39" s="96"/>
      <c r="O39" s="96"/>
      <c r="P39" s="96"/>
    </row>
    <row r="40" spans="2:17">
      <c r="B40" s="266" t="s">
        <v>103</v>
      </c>
      <c r="C40" s="267" t="s">
        <v>104</v>
      </c>
      <c r="D40" s="278">
        <v>0</v>
      </c>
      <c r="E40" s="279">
        <v>0</v>
      </c>
      <c r="F40" s="279">
        <v>0</v>
      </c>
      <c r="G40" s="279">
        <v>1155.3341599999999</v>
      </c>
      <c r="H40" s="279">
        <v>0</v>
      </c>
      <c r="I40" s="279">
        <v>316.65900000000005</v>
      </c>
      <c r="J40" s="279">
        <v>0</v>
      </c>
      <c r="K40" s="279">
        <v>125.82</v>
      </c>
      <c r="L40" s="280">
        <v>0</v>
      </c>
      <c r="M40" s="265">
        <f t="shared" si="3"/>
        <v>1597.8131599999999</v>
      </c>
      <c r="N40" s="96"/>
      <c r="O40" s="96"/>
      <c r="P40" s="96"/>
    </row>
    <row r="41" spans="2:17">
      <c r="B41" s="266" t="s">
        <v>105</v>
      </c>
      <c r="C41" s="267" t="s">
        <v>106</v>
      </c>
      <c r="D41" s="278">
        <v>0</v>
      </c>
      <c r="E41" s="279">
        <v>0</v>
      </c>
      <c r="F41" s="279">
        <v>9</v>
      </c>
      <c r="G41" s="279">
        <v>1230.9358</v>
      </c>
      <c r="H41" s="279">
        <v>0</v>
      </c>
      <c r="I41" s="279">
        <v>91.694769999999991</v>
      </c>
      <c r="J41" s="279">
        <v>33.450499999999998</v>
      </c>
      <c r="K41" s="279">
        <v>0.46300000000000002</v>
      </c>
      <c r="L41" s="280">
        <v>1.2E-2</v>
      </c>
      <c r="M41" s="265">
        <f t="shared" si="3"/>
        <v>1365.5560699999999</v>
      </c>
      <c r="N41" s="96"/>
      <c r="O41" s="96"/>
      <c r="P41" s="96"/>
    </row>
    <row r="42" spans="2:17">
      <c r="B42" s="266" t="s">
        <v>107</v>
      </c>
      <c r="C42" s="267" t="s">
        <v>108</v>
      </c>
      <c r="D42" s="278">
        <v>329.50300000000004</v>
      </c>
      <c r="E42" s="279">
        <v>0</v>
      </c>
      <c r="F42" s="279">
        <v>9876.2459999999992</v>
      </c>
      <c r="G42" s="279">
        <v>10965.095229999999</v>
      </c>
      <c r="H42" s="279">
        <v>0</v>
      </c>
      <c r="I42" s="279">
        <v>3214.0351899999996</v>
      </c>
      <c r="J42" s="279">
        <v>486.24400000000003</v>
      </c>
      <c r="K42" s="279">
        <v>0</v>
      </c>
      <c r="L42" s="280">
        <v>1.1999999999999999E-3</v>
      </c>
      <c r="M42" s="265">
        <f t="shared" si="3"/>
        <v>24871.124619999995</v>
      </c>
      <c r="N42" s="96"/>
      <c r="O42" s="96"/>
      <c r="P42" s="96"/>
    </row>
    <row r="43" spans="2:17">
      <c r="B43" s="266" t="s">
        <v>109</v>
      </c>
      <c r="C43" s="267" t="s">
        <v>110</v>
      </c>
      <c r="D43" s="278">
        <v>2175.8959999999997</v>
      </c>
      <c r="E43" s="279">
        <v>0</v>
      </c>
      <c r="F43" s="279">
        <v>770.77303999999992</v>
      </c>
      <c r="G43" s="279">
        <v>1766.2992400000001</v>
      </c>
      <c r="H43" s="279">
        <v>0</v>
      </c>
      <c r="I43" s="279">
        <v>613.00289999999995</v>
      </c>
      <c r="J43" s="279">
        <v>429.40782000000002</v>
      </c>
      <c r="K43" s="279">
        <v>0</v>
      </c>
      <c r="L43" s="280">
        <v>0</v>
      </c>
      <c r="M43" s="265">
        <f t="shared" si="3"/>
        <v>5755.3790000000008</v>
      </c>
      <c r="N43" s="96"/>
      <c r="O43" s="96"/>
      <c r="P43" s="96"/>
    </row>
    <row r="44" spans="2:17">
      <c r="B44" s="266" t="s">
        <v>111</v>
      </c>
      <c r="C44" s="267" t="s">
        <v>112</v>
      </c>
      <c r="D44" s="278">
        <v>3.5789999999999997</v>
      </c>
      <c r="E44" s="279">
        <v>0</v>
      </c>
      <c r="F44" s="279">
        <v>0</v>
      </c>
      <c r="G44" s="279">
        <v>20.685989999999997</v>
      </c>
      <c r="H44" s="279">
        <v>0</v>
      </c>
      <c r="I44" s="279">
        <v>70.142700000000005</v>
      </c>
      <c r="J44" s="279">
        <v>9.8079999999999998</v>
      </c>
      <c r="K44" s="279">
        <v>3.8552</v>
      </c>
      <c r="L44" s="280">
        <v>3.609</v>
      </c>
      <c r="M44" s="265">
        <f t="shared" si="3"/>
        <v>111.67988999999999</v>
      </c>
      <c r="N44" s="96"/>
      <c r="O44" s="96"/>
      <c r="P44" s="96"/>
    </row>
    <row r="45" spans="2:17">
      <c r="B45" s="266" t="s">
        <v>113</v>
      </c>
      <c r="C45" s="267" t="s">
        <v>114</v>
      </c>
      <c r="D45" s="278">
        <v>0</v>
      </c>
      <c r="E45" s="279">
        <v>0</v>
      </c>
      <c r="F45" s="279">
        <v>0</v>
      </c>
      <c r="G45" s="279">
        <v>436.685</v>
      </c>
      <c r="H45" s="279">
        <v>0</v>
      </c>
      <c r="I45" s="279">
        <v>1599.5900000000001</v>
      </c>
      <c r="J45" s="279">
        <v>4.266</v>
      </c>
      <c r="K45" s="279">
        <v>0</v>
      </c>
      <c r="L45" s="280">
        <v>0</v>
      </c>
      <c r="M45" s="265">
        <f t="shared" si="3"/>
        <v>2040.5410000000002</v>
      </c>
      <c r="N45" s="96"/>
      <c r="O45" s="96"/>
      <c r="P45" s="96"/>
    </row>
    <row r="46" spans="2:17">
      <c r="B46" s="266" t="s">
        <v>115</v>
      </c>
      <c r="C46" s="267" t="s">
        <v>116</v>
      </c>
      <c r="D46" s="278">
        <v>0</v>
      </c>
      <c r="E46" s="279">
        <v>0</v>
      </c>
      <c r="F46" s="279">
        <v>0</v>
      </c>
      <c r="G46" s="279">
        <v>554.27700000000004</v>
      </c>
      <c r="H46" s="279">
        <v>0</v>
      </c>
      <c r="I46" s="279">
        <v>314.52109999999999</v>
      </c>
      <c r="J46" s="279">
        <v>16.538</v>
      </c>
      <c r="K46" s="279">
        <v>0</v>
      </c>
      <c r="L46" s="280">
        <v>0</v>
      </c>
      <c r="M46" s="265">
        <f t="shared" si="3"/>
        <v>885.33609999999999</v>
      </c>
      <c r="N46" s="96"/>
      <c r="O46" s="96"/>
      <c r="P46" s="96"/>
    </row>
    <row r="47" spans="2:17">
      <c r="B47" s="266" t="s">
        <v>117</v>
      </c>
      <c r="C47" s="267" t="s">
        <v>118</v>
      </c>
      <c r="D47" s="278">
        <v>0</v>
      </c>
      <c r="E47" s="279">
        <v>0</v>
      </c>
      <c r="F47" s="279">
        <v>0</v>
      </c>
      <c r="G47" s="279">
        <v>288.25997000000001</v>
      </c>
      <c r="H47" s="279">
        <v>0</v>
      </c>
      <c r="I47" s="279">
        <v>206.947</v>
      </c>
      <c r="J47" s="279">
        <v>158.96990000000002</v>
      </c>
      <c r="K47" s="279">
        <v>9.18</v>
      </c>
      <c r="L47" s="280">
        <v>0</v>
      </c>
      <c r="M47" s="265">
        <f t="shared" si="3"/>
        <v>663.35686999999996</v>
      </c>
      <c r="N47" s="96"/>
      <c r="O47" s="96"/>
      <c r="P47" s="96"/>
    </row>
    <row r="48" spans="2:17">
      <c r="B48" s="266" t="s">
        <v>119</v>
      </c>
      <c r="C48" s="267" t="s">
        <v>120</v>
      </c>
      <c r="D48" s="278">
        <v>4069.3175000000001</v>
      </c>
      <c r="E48" s="279">
        <v>4056.6529999999998</v>
      </c>
      <c r="F48" s="279">
        <v>0</v>
      </c>
      <c r="G48" s="279">
        <v>20895.453440000001</v>
      </c>
      <c r="H48" s="279">
        <v>0</v>
      </c>
      <c r="I48" s="279">
        <v>41361.571610000014</v>
      </c>
      <c r="J48" s="279">
        <v>2173.2532000000001</v>
      </c>
      <c r="K48" s="279">
        <v>16093.513999999999</v>
      </c>
      <c r="L48" s="280">
        <v>87.85499999999999</v>
      </c>
      <c r="M48" s="265">
        <f t="shared" si="3"/>
        <v>88737.617750000019</v>
      </c>
      <c r="N48" s="96"/>
      <c r="O48" s="96"/>
      <c r="P48" s="96"/>
    </row>
    <row r="49" spans="2:16">
      <c r="B49" s="266" t="s">
        <v>121</v>
      </c>
      <c r="C49" s="267" t="s">
        <v>122</v>
      </c>
      <c r="D49" s="278">
        <v>630.74136999999996</v>
      </c>
      <c r="E49" s="279">
        <v>1.6537500000000001</v>
      </c>
      <c r="F49" s="279">
        <v>1.8950000000000002E-2</v>
      </c>
      <c r="G49" s="279">
        <v>336.92043999999999</v>
      </c>
      <c r="H49" s="279">
        <v>0</v>
      </c>
      <c r="I49" s="279">
        <v>119.3830999999999</v>
      </c>
      <c r="J49" s="279">
        <v>235.03049999999999</v>
      </c>
      <c r="K49" s="279">
        <v>18.015499999999999</v>
      </c>
      <c r="L49" s="280">
        <v>3.9514099999999996</v>
      </c>
      <c r="M49" s="265">
        <f t="shared" si="3"/>
        <v>1345.7150199999996</v>
      </c>
      <c r="N49" s="96"/>
      <c r="O49" s="96"/>
      <c r="P49" s="96"/>
    </row>
    <row r="50" spans="2:16">
      <c r="B50" s="266" t="s">
        <v>123</v>
      </c>
      <c r="C50" s="267" t="s">
        <v>124</v>
      </c>
      <c r="D50" s="278">
        <v>167.16800000000001</v>
      </c>
      <c r="E50" s="279">
        <v>4.2999999999999997E-2</v>
      </c>
      <c r="F50" s="279">
        <v>3.5000000000000003E-2</v>
      </c>
      <c r="G50" s="279">
        <v>1102.39951</v>
      </c>
      <c r="H50" s="279">
        <v>0</v>
      </c>
      <c r="I50" s="279">
        <v>1165.3553199999999</v>
      </c>
      <c r="J50" s="279">
        <v>1753.94101</v>
      </c>
      <c r="K50" s="279">
        <v>0</v>
      </c>
      <c r="L50" s="280">
        <v>2.3099999999999999E-2</v>
      </c>
      <c r="M50" s="265">
        <f t="shared" si="3"/>
        <v>4188.9649399999998</v>
      </c>
      <c r="N50" s="96"/>
      <c r="O50" s="96"/>
      <c r="P50" s="96"/>
    </row>
    <row r="51" spans="2:16">
      <c r="B51" s="266" t="s">
        <v>125</v>
      </c>
      <c r="C51" s="267" t="s">
        <v>126</v>
      </c>
      <c r="D51" s="278">
        <v>2822.0518700000002</v>
      </c>
      <c r="E51" s="279">
        <v>1216.463</v>
      </c>
      <c r="F51" s="279">
        <v>2699.2237999999998</v>
      </c>
      <c r="G51" s="279">
        <v>10738.812480000001</v>
      </c>
      <c r="H51" s="279">
        <v>173.31100000000001</v>
      </c>
      <c r="I51" s="279">
        <v>12706.033640000001</v>
      </c>
      <c r="J51" s="279">
        <v>4144.3233400000199</v>
      </c>
      <c r="K51" s="279">
        <v>1565.0920700000001</v>
      </c>
      <c r="L51" s="280">
        <v>652.67902000000004</v>
      </c>
      <c r="M51" s="265">
        <f t="shared" si="3"/>
        <v>36717.990220000022</v>
      </c>
      <c r="N51" s="96"/>
      <c r="O51" s="96"/>
      <c r="P51" s="96"/>
    </row>
    <row r="52" spans="2:16">
      <c r="B52" s="266" t="s">
        <v>127</v>
      </c>
      <c r="C52" s="267" t="s">
        <v>128</v>
      </c>
      <c r="D52" s="278">
        <v>36.930669999999999</v>
      </c>
      <c r="E52" s="279">
        <v>45.201500000000003</v>
      </c>
      <c r="F52" s="279">
        <v>427.1</v>
      </c>
      <c r="G52" s="279">
        <v>10226.079020000001</v>
      </c>
      <c r="H52" s="279">
        <v>0</v>
      </c>
      <c r="I52" s="279">
        <v>30440.8125</v>
      </c>
      <c r="J52" s="279">
        <v>6482.2219000000005</v>
      </c>
      <c r="K52" s="279">
        <v>93455.07699999999</v>
      </c>
      <c r="L52" s="280">
        <v>19.764959999999999</v>
      </c>
      <c r="M52" s="265">
        <f t="shared" si="3"/>
        <v>141133.18754999997</v>
      </c>
      <c r="N52" s="96"/>
      <c r="O52" s="96"/>
      <c r="P52" s="96"/>
    </row>
    <row r="53" spans="2:16">
      <c r="B53" s="266" t="s">
        <v>129</v>
      </c>
      <c r="C53" s="267" t="s">
        <v>130</v>
      </c>
      <c r="D53" s="278">
        <v>9010.7989900000102</v>
      </c>
      <c r="E53" s="279"/>
      <c r="F53" s="279">
        <v>1534.7831000000001</v>
      </c>
      <c r="G53" s="279">
        <v>2672.6362100000001</v>
      </c>
      <c r="H53" s="279">
        <v>27.800940000000001</v>
      </c>
      <c r="I53" s="279">
        <v>26772.250079999998</v>
      </c>
      <c r="J53" s="279">
        <v>21.1174</v>
      </c>
      <c r="K53" s="279">
        <v>38.751820000000002</v>
      </c>
      <c r="L53" s="280">
        <v>3468.1796700000004</v>
      </c>
      <c r="M53" s="265">
        <f t="shared" si="3"/>
        <v>43546.318210000005</v>
      </c>
      <c r="N53" s="96"/>
      <c r="O53" s="96"/>
      <c r="P53" s="96"/>
    </row>
    <row r="54" spans="2:16">
      <c r="B54" s="266" t="s">
        <v>131</v>
      </c>
      <c r="C54" s="267" t="s">
        <v>132</v>
      </c>
      <c r="D54" s="278">
        <v>388.95500000000004</v>
      </c>
      <c r="E54" s="279">
        <v>159.30000000000001</v>
      </c>
      <c r="F54" s="279">
        <v>20.166</v>
      </c>
      <c r="G54" s="279">
        <v>6818.4230000000007</v>
      </c>
      <c r="H54" s="279">
        <v>0</v>
      </c>
      <c r="I54" s="279">
        <v>42108.864000000001</v>
      </c>
      <c r="J54" s="279">
        <v>26.811</v>
      </c>
      <c r="K54" s="279">
        <v>21808.45</v>
      </c>
      <c r="L54" s="280">
        <v>0</v>
      </c>
      <c r="M54" s="265">
        <f t="shared" si="3"/>
        <v>71330.968999999997</v>
      </c>
      <c r="N54" s="96"/>
      <c r="O54" s="96"/>
      <c r="P54" s="96"/>
    </row>
    <row r="55" spans="2:16">
      <c r="B55" s="268" t="s">
        <v>133</v>
      </c>
      <c r="C55" s="269" t="s">
        <v>134</v>
      </c>
      <c r="D55" s="281">
        <v>4512.7165699999996</v>
      </c>
      <c r="E55" s="282">
        <v>570.97428000000002</v>
      </c>
      <c r="F55" s="282">
        <v>16278.489610000001</v>
      </c>
      <c r="G55" s="282">
        <v>2727.4049099999997</v>
      </c>
      <c r="H55" s="282">
        <v>6.1494499999999999</v>
      </c>
      <c r="I55" s="282">
        <v>34316.04189</v>
      </c>
      <c r="J55" s="282">
        <v>2124.9356400000006</v>
      </c>
      <c r="K55" s="282">
        <v>115.05454</v>
      </c>
      <c r="L55" s="283">
        <v>54.012010000000004</v>
      </c>
      <c r="M55" s="265">
        <f t="shared" si="3"/>
        <v>60705.778900000005</v>
      </c>
      <c r="N55" s="96"/>
      <c r="O55" s="96"/>
      <c r="P55" s="96"/>
    </row>
    <row r="56" spans="2:16" ht="25.5" customHeight="1">
      <c r="B56" s="368" t="s">
        <v>135</v>
      </c>
      <c r="C56" s="374"/>
      <c r="D56" s="375">
        <f>SUM(D36:D55)</f>
        <v>24148.093970000013</v>
      </c>
      <c r="E56" s="376">
        <f t="shared" ref="E56:I56" si="4">SUM(E36:E55)</f>
        <v>6050.2885300000007</v>
      </c>
      <c r="F56" s="376">
        <f t="shared" si="4"/>
        <v>31615.835500000001</v>
      </c>
      <c r="G56" s="376">
        <f t="shared" si="4"/>
        <v>72045.807399999991</v>
      </c>
      <c r="H56" s="376">
        <f t="shared" si="4"/>
        <v>207.26139000000001</v>
      </c>
      <c r="I56" s="376">
        <f t="shared" si="4"/>
        <v>195448.4566</v>
      </c>
      <c r="J56" s="376">
        <f t="shared" ref="J56:M56" si="5">SUM(J36:J55)</f>
        <v>18127.28896000002</v>
      </c>
      <c r="K56" s="376">
        <f t="shared" si="5"/>
        <v>133655.79313000001</v>
      </c>
      <c r="L56" s="377">
        <f t="shared" si="5"/>
        <v>4290.0873700000011</v>
      </c>
      <c r="M56" s="378">
        <f t="shared" si="5"/>
        <v>485588.91284999996</v>
      </c>
      <c r="N56" s="97"/>
      <c r="O56" s="97"/>
      <c r="P56" s="97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107" t="s">
        <v>136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15" t="s">
        <v>137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15" t="s">
        <v>138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108" t="s">
        <v>139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9" width="14.85546875" customWidth="1"/>
    <col min="10" max="10" width="13.85546875" customWidth="1"/>
    <col min="11" max="11" width="15" customWidth="1"/>
    <col min="12" max="12" width="14.42578125" customWidth="1"/>
  </cols>
  <sheetData>
    <row r="1" spans="1:14">
      <c r="A1" s="121"/>
    </row>
    <row r="2" spans="1:14" ht="18.75">
      <c r="B2" s="51" t="s">
        <v>250</v>
      </c>
    </row>
    <row r="4" spans="1:14" ht="60.75" customHeight="1">
      <c r="B4" s="124" t="s">
        <v>140</v>
      </c>
      <c r="C4" s="114" t="s">
        <v>167</v>
      </c>
      <c r="D4" s="115" t="s">
        <v>168</v>
      </c>
      <c r="E4" s="115" t="s">
        <v>169</v>
      </c>
      <c r="F4" s="115" t="s">
        <v>170</v>
      </c>
      <c r="G4" s="115" t="s">
        <v>171</v>
      </c>
      <c r="H4" s="115" t="s">
        <v>172</v>
      </c>
      <c r="I4" s="115" t="s">
        <v>173</v>
      </c>
      <c r="J4" s="115" t="s">
        <v>174</v>
      </c>
      <c r="K4" s="116" t="s">
        <v>175</v>
      </c>
      <c r="L4" s="117" t="s">
        <v>176</v>
      </c>
    </row>
    <row r="5" spans="1:14">
      <c r="B5" s="270" t="s">
        <v>141</v>
      </c>
      <c r="C5" s="257">
        <v>0</v>
      </c>
      <c r="D5" s="119">
        <v>0</v>
      </c>
      <c r="E5" s="119">
        <v>0</v>
      </c>
      <c r="F5" s="119">
        <v>7129.8240000000005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271">
        <f>SUM(C5:K5)</f>
        <v>7129.8240000000005</v>
      </c>
    </row>
    <row r="6" spans="1:14">
      <c r="B6" s="272" t="s">
        <v>142</v>
      </c>
      <c r="C6" s="120">
        <v>3390.10059000001</v>
      </c>
      <c r="D6" s="119">
        <v>0</v>
      </c>
      <c r="E6" s="119">
        <v>66.522999999999996</v>
      </c>
      <c r="F6" s="119">
        <v>22117.537199999999</v>
      </c>
      <c r="G6" s="119">
        <v>26.037130000000001</v>
      </c>
      <c r="H6" s="119">
        <v>4295.3937699999997</v>
      </c>
      <c r="I6" s="119">
        <v>0</v>
      </c>
      <c r="J6" s="119">
        <v>0</v>
      </c>
      <c r="K6" s="119">
        <v>0</v>
      </c>
      <c r="L6" s="271">
        <f t="shared" ref="L6:L14" si="0">SUM(C6:K6)</f>
        <v>29895.591690000008</v>
      </c>
    </row>
    <row r="7" spans="1:14">
      <c r="B7" s="272" t="s">
        <v>143</v>
      </c>
      <c r="C7" s="120">
        <v>1.4760000000000001E-2</v>
      </c>
      <c r="D7" s="119">
        <v>0</v>
      </c>
      <c r="E7" s="119">
        <v>0</v>
      </c>
      <c r="F7" s="119">
        <v>14.26</v>
      </c>
      <c r="G7" s="119">
        <v>0</v>
      </c>
      <c r="H7" s="119">
        <v>43705.012999999999</v>
      </c>
      <c r="I7" s="119">
        <v>5443.9639999999999</v>
      </c>
      <c r="J7" s="119">
        <v>47913.424999999996</v>
      </c>
      <c r="K7" s="119">
        <v>1.7499999999999998E-2</v>
      </c>
      <c r="L7" s="271">
        <f t="shared" si="0"/>
        <v>97076.694260000004</v>
      </c>
    </row>
    <row r="8" spans="1:14">
      <c r="B8" s="272" t="s">
        <v>144</v>
      </c>
      <c r="C8" s="120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271">
        <f t="shared" si="0"/>
        <v>0</v>
      </c>
    </row>
    <row r="9" spans="1:14">
      <c r="B9" s="272" t="s">
        <v>145</v>
      </c>
      <c r="C9" s="120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19.02</v>
      </c>
      <c r="K9" s="119">
        <v>0</v>
      </c>
      <c r="L9" s="271">
        <f t="shared" si="0"/>
        <v>19.02</v>
      </c>
    </row>
    <row r="10" spans="1:14">
      <c r="B10" s="272" t="s">
        <v>146</v>
      </c>
      <c r="C10" s="120">
        <v>7855.6823199999999</v>
      </c>
      <c r="D10" s="119">
        <v>4988.2873200000004</v>
      </c>
      <c r="E10" s="119">
        <v>24328.007039999997</v>
      </c>
      <c r="F10" s="119">
        <v>21583.91836</v>
      </c>
      <c r="G10" s="119">
        <v>146.089</v>
      </c>
      <c r="H10" s="119">
        <v>49629.070409999993</v>
      </c>
      <c r="I10" s="119">
        <v>973.44350000000009</v>
      </c>
      <c r="J10" s="119">
        <v>187.02709999999999</v>
      </c>
      <c r="K10" s="119">
        <v>506.32091000000008</v>
      </c>
      <c r="L10" s="271">
        <f t="shared" si="0"/>
        <v>110197.84595999998</v>
      </c>
      <c r="M10" s="189"/>
    </row>
    <row r="11" spans="1:14">
      <c r="B11" s="272" t="s">
        <v>147</v>
      </c>
      <c r="C11" s="120">
        <v>0</v>
      </c>
      <c r="D11" s="119">
        <v>61</v>
      </c>
      <c r="E11" s="119">
        <v>0</v>
      </c>
      <c r="F11" s="119">
        <v>15.02</v>
      </c>
      <c r="G11" s="119">
        <v>0</v>
      </c>
      <c r="H11" s="119">
        <v>112.026</v>
      </c>
      <c r="I11" s="119">
        <v>0</v>
      </c>
      <c r="J11" s="119">
        <v>0</v>
      </c>
      <c r="K11" s="119">
        <v>0</v>
      </c>
      <c r="L11" s="271">
        <f t="shared" si="0"/>
        <v>188.04599999999999</v>
      </c>
      <c r="N11" s="189"/>
    </row>
    <row r="12" spans="1:14">
      <c r="B12" s="272" t="s">
        <v>148</v>
      </c>
      <c r="C12" s="120">
        <v>2452.1428599999995</v>
      </c>
      <c r="D12" s="119">
        <v>54.265630000000002</v>
      </c>
      <c r="E12" s="119">
        <v>6691.3369499999999</v>
      </c>
      <c r="F12" s="119">
        <v>3378.6738200000004</v>
      </c>
      <c r="G12" s="119">
        <v>9.3100000000000006E-3</v>
      </c>
      <c r="H12" s="119">
        <v>7846.0543399999997</v>
      </c>
      <c r="I12" s="119">
        <v>865.55279999999993</v>
      </c>
      <c r="J12" s="119">
        <v>114.63262</v>
      </c>
      <c r="K12" s="119">
        <v>2437.9096300000001</v>
      </c>
      <c r="L12" s="271">
        <f t="shared" si="0"/>
        <v>23840.577960000002</v>
      </c>
      <c r="M12" s="189"/>
    </row>
    <row r="13" spans="1:14">
      <c r="B13" s="272" t="s">
        <v>149</v>
      </c>
      <c r="C13" s="120">
        <v>6730.4554399999997</v>
      </c>
      <c r="D13" s="119">
        <v>946.73558000000003</v>
      </c>
      <c r="E13" s="119">
        <v>529.96850999999992</v>
      </c>
      <c r="F13" s="119">
        <v>17806.574019999996</v>
      </c>
      <c r="G13" s="119">
        <v>35.125950000000003</v>
      </c>
      <c r="H13" s="119">
        <v>23764.297660000011</v>
      </c>
      <c r="I13" s="119">
        <v>10844.328660000021</v>
      </c>
      <c r="J13" s="119">
        <v>1292.7124099999999</v>
      </c>
      <c r="K13" s="119">
        <v>748.97775000000001</v>
      </c>
      <c r="L13" s="271">
        <f t="shared" si="0"/>
        <v>62699.175980000029</v>
      </c>
    </row>
    <row r="14" spans="1:14">
      <c r="B14" s="272" t="s">
        <v>150</v>
      </c>
      <c r="C14" s="273">
        <v>3719.6979999999999</v>
      </c>
      <c r="D14" s="119">
        <v>0</v>
      </c>
      <c r="E14" s="119">
        <v>0</v>
      </c>
      <c r="F14" s="119">
        <v>0</v>
      </c>
      <c r="G14" s="119">
        <v>0</v>
      </c>
      <c r="H14" s="119">
        <v>66096.601419999992</v>
      </c>
      <c r="I14" s="119">
        <v>0</v>
      </c>
      <c r="J14" s="119">
        <v>84128.97600000001</v>
      </c>
      <c r="K14" s="119">
        <v>596.86158</v>
      </c>
      <c r="L14" s="271">
        <f t="shared" si="0"/>
        <v>154542.13700000002</v>
      </c>
    </row>
    <row r="15" spans="1:14" ht="17.25" customHeight="1">
      <c r="B15" s="387" t="s">
        <v>135</v>
      </c>
      <c r="C15" s="370">
        <f>SUM(C5:C14)</f>
        <v>24148.093970000013</v>
      </c>
      <c r="D15" s="371">
        <f t="shared" ref="D15:I15" si="1">SUM(D5:D14)</f>
        <v>6050.2885299999998</v>
      </c>
      <c r="E15" s="371">
        <f t="shared" si="1"/>
        <v>31615.835499999997</v>
      </c>
      <c r="F15" s="371">
        <f t="shared" si="1"/>
        <v>72045.807399999991</v>
      </c>
      <c r="G15" s="371">
        <f t="shared" si="1"/>
        <v>207.26139000000001</v>
      </c>
      <c r="H15" s="371">
        <f t="shared" si="1"/>
        <v>195448.45659999998</v>
      </c>
      <c r="I15" s="371">
        <f t="shared" si="1"/>
        <v>18127.28896000002</v>
      </c>
      <c r="J15" s="371">
        <f t="shared" ref="J15:L15" si="2">SUM(J5:J14)</f>
        <v>133655.79313000001</v>
      </c>
      <c r="K15" s="372">
        <f t="shared" si="2"/>
        <v>4290.0873700000002</v>
      </c>
      <c r="L15" s="372">
        <f t="shared" si="2"/>
        <v>485588.91284999996</v>
      </c>
    </row>
    <row r="16" spans="1:14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>
      <c r="B17" s="107" t="s">
        <v>136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>
      <c r="B18" s="15" t="s">
        <v>151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>
      <c r="B19" s="15" t="s">
        <v>152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>
      <c r="B20" s="109" t="s">
        <v>153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>
      <c r="B21" s="109" t="s">
        <v>154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>
      <c r="B22" s="109" t="s">
        <v>155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R84"/>
  <sheetViews>
    <sheetView showGridLines="0" workbookViewId="0"/>
  </sheetViews>
  <sheetFormatPr defaultRowHeight="12.75"/>
  <cols>
    <col min="1" max="1" width="4.7109375" style="15" customWidth="1"/>
    <col min="2" max="2" width="8.140625" style="15" customWidth="1"/>
    <col min="3" max="3" width="29.42578125" style="15" customWidth="1"/>
    <col min="4" max="4" width="12.7109375" style="15" customWidth="1"/>
    <col min="5" max="5" width="9.85546875" style="15" bestFit="1" customWidth="1"/>
    <col min="6" max="6" width="9.42578125" style="15" bestFit="1" customWidth="1"/>
    <col min="7" max="7" width="10.7109375" style="15" bestFit="1" customWidth="1"/>
    <col min="8" max="8" width="9.85546875" style="15" bestFit="1" customWidth="1"/>
    <col min="9" max="9" width="10.7109375" style="15" bestFit="1" customWidth="1"/>
    <col min="10" max="10" width="9.42578125" style="15" bestFit="1" customWidth="1"/>
    <col min="11" max="11" width="11.85546875" style="15" customWidth="1"/>
    <col min="12" max="16" width="9.140625" style="15"/>
    <col min="17" max="17" width="9.85546875" style="15" bestFit="1" customWidth="1"/>
    <col min="18" max="18" width="11" style="15" bestFit="1" customWidth="1"/>
    <col min="19" max="16384" width="9.140625" style="15"/>
  </cols>
  <sheetData>
    <row r="1" spans="1:18">
      <c r="A1" s="121"/>
    </row>
    <row r="2" spans="1:18" ht="18.75">
      <c r="A2" s="121"/>
      <c r="B2" s="51" t="s">
        <v>251</v>
      </c>
    </row>
    <row r="3" spans="1:18" ht="7.5" customHeight="1">
      <c r="A3" s="121"/>
      <c r="B3" s="51"/>
    </row>
    <row r="4" spans="1:18">
      <c r="A4" s="121"/>
      <c r="B4" s="15" t="s">
        <v>151</v>
      </c>
    </row>
    <row r="5" spans="1:18">
      <c r="A5" s="121"/>
      <c r="B5" s="15" t="s">
        <v>152</v>
      </c>
    </row>
    <row r="6" spans="1:18">
      <c r="A6" s="121"/>
      <c r="B6" s="430" t="s">
        <v>139</v>
      </c>
    </row>
    <row r="7" spans="1:18">
      <c r="A7" s="121"/>
      <c r="B7" s="431" t="s">
        <v>161</v>
      </c>
    </row>
    <row r="8" spans="1:18">
      <c r="A8" s="121"/>
      <c r="B8" s="430" t="s">
        <v>162</v>
      </c>
    </row>
    <row r="9" spans="1:18">
      <c r="A9" s="121"/>
      <c r="B9" s="109" t="s">
        <v>154</v>
      </c>
    </row>
    <row r="10" spans="1:18">
      <c r="A10" s="121"/>
      <c r="B10" s="109" t="s">
        <v>155</v>
      </c>
    </row>
    <row r="11" spans="1:18">
      <c r="A11" s="121"/>
    </row>
    <row r="12" spans="1:18" ht="18.75">
      <c r="B12" s="51" t="s">
        <v>252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8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8" ht="25.5">
      <c r="B14" s="286" t="s">
        <v>156</v>
      </c>
      <c r="C14" s="287" t="s">
        <v>94</v>
      </c>
      <c r="D14" s="286" t="s">
        <v>157</v>
      </c>
      <c r="E14" s="287">
        <v>2000</v>
      </c>
      <c r="F14" s="287">
        <v>2001</v>
      </c>
      <c r="G14" s="287">
        <v>2002</v>
      </c>
      <c r="H14" s="287">
        <v>2003</v>
      </c>
      <c r="I14" s="287">
        <v>2004</v>
      </c>
      <c r="J14" s="287">
        <v>2006</v>
      </c>
      <c r="K14" s="287">
        <v>2007</v>
      </c>
      <c r="L14" s="287">
        <v>2008</v>
      </c>
      <c r="M14" s="288">
        <v>2009</v>
      </c>
      <c r="N14" s="287">
        <v>2010</v>
      </c>
      <c r="O14" s="289">
        <v>2011</v>
      </c>
      <c r="P14" s="289">
        <v>2012</v>
      </c>
      <c r="Q14" s="287">
        <v>2013</v>
      </c>
      <c r="R14" s="290">
        <v>2014</v>
      </c>
    </row>
    <row r="15" spans="1:18" ht="24.95" customHeight="1">
      <c r="B15" s="291" t="s">
        <v>95</v>
      </c>
      <c r="C15" s="292" t="s">
        <v>96</v>
      </c>
      <c r="D15" s="293">
        <v>1422.8540000000003</v>
      </c>
      <c r="E15" s="293">
        <v>401.82081139087677</v>
      </c>
      <c r="F15" s="293">
        <v>310.05169028043747</v>
      </c>
      <c r="G15" s="293">
        <v>780.00501155853271</v>
      </c>
      <c r="H15" s="293">
        <v>1052.67552</v>
      </c>
      <c r="I15" s="293">
        <v>21.661699831485748</v>
      </c>
      <c r="J15" s="294">
        <v>4187.7971300000008</v>
      </c>
      <c r="K15" s="295">
        <v>3399.116</v>
      </c>
      <c r="L15" s="296">
        <v>666.48099999999999</v>
      </c>
      <c r="M15" s="297">
        <v>2032.8924999999999</v>
      </c>
      <c r="N15" s="297">
        <v>23.414999999999999</v>
      </c>
      <c r="O15" s="298">
        <v>2.14723</v>
      </c>
      <c r="P15" s="411">
        <v>438.32499999999999</v>
      </c>
      <c r="Q15" s="414">
        <v>1.4410000000000001</v>
      </c>
      <c r="R15" s="416">
        <v>1182.1740000000002</v>
      </c>
    </row>
    <row r="16" spans="1:18" ht="24.95" customHeight="1">
      <c r="B16" s="299" t="s">
        <v>97</v>
      </c>
      <c r="C16" s="300" t="s">
        <v>98</v>
      </c>
      <c r="D16" s="293">
        <v>1588.3227399999998</v>
      </c>
      <c r="E16" s="293">
        <v>1961.2955746035877</v>
      </c>
      <c r="F16" s="293">
        <v>566.83509637077805</v>
      </c>
      <c r="G16" s="293">
        <v>251.44613055582158</v>
      </c>
      <c r="H16" s="293">
        <v>271.5641</v>
      </c>
      <c r="I16" s="293">
        <v>252.75250768783735</v>
      </c>
      <c r="J16" s="293">
        <v>68.720600000000005</v>
      </c>
      <c r="K16" s="295">
        <v>43.865000000000002</v>
      </c>
      <c r="L16" s="301">
        <v>55.959169999999993</v>
      </c>
      <c r="M16" s="298">
        <v>67.097650000000002</v>
      </c>
      <c r="N16" s="298">
        <v>53.411879999999996</v>
      </c>
      <c r="O16" s="298">
        <v>105.04617000000002</v>
      </c>
      <c r="P16" s="412">
        <v>58.292119999999997</v>
      </c>
      <c r="Q16" s="415">
        <v>54.768660000000004</v>
      </c>
      <c r="R16" s="417">
        <v>83.863429999999994</v>
      </c>
    </row>
    <row r="17" spans="2:18" ht="24.95" customHeight="1">
      <c r="B17" s="299" t="s">
        <v>99</v>
      </c>
      <c r="C17" s="300" t="s">
        <v>100</v>
      </c>
      <c r="D17" s="293">
        <v>358.8946600000001</v>
      </c>
      <c r="E17" s="293">
        <v>425.79534552618861</v>
      </c>
      <c r="F17" s="293">
        <v>277.2801968306303</v>
      </c>
      <c r="G17" s="293">
        <v>439.33179104328156</v>
      </c>
      <c r="H17" s="293">
        <v>760.1915399999998</v>
      </c>
      <c r="I17" s="293">
        <v>494.24930538982153</v>
      </c>
      <c r="J17" s="293">
        <v>159.59399999999999</v>
      </c>
      <c r="K17" s="295">
        <v>38.042000000000002</v>
      </c>
      <c r="L17" s="301">
        <v>67.340999999999994</v>
      </c>
      <c r="M17" s="298">
        <v>28.818999999999999</v>
      </c>
      <c r="N17" s="298">
        <v>17.201499999999999</v>
      </c>
      <c r="O17" s="298">
        <v>108.20984</v>
      </c>
      <c r="P17" s="412">
        <v>7.9980999999999991</v>
      </c>
      <c r="Q17" s="415">
        <v>44.581159999999997</v>
      </c>
      <c r="R17" s="417">
        <v>53.119000000000007</v>
      </c>
    </row>
    <row r="18" spans="2:18" ht="24.95" customHeight="1">
      <c r="B18" s="299" t="s">
        <v>101</v>
      </c>
      <c r="C18" s="300" t="s">
        <v>102</v>
      </c>
      <c r="D18" s="293">
        <v>42.789000000000001</v>
      </c>
      <c r="E18" s="293">
        <v>175.09999585151672</v>
      </c>
      <c r="F18" s="293">
        <v>149.82549956440926</v>
      </c>
      <c r="G18" s="293">
        <v>49.399659037590027</v>
      </c>
      <c r="H18" s="293">
        <v>17.544250000000002</v>
      </c>
      <c r="I18" s="293">
        <v>1.1794999837875366</v>
      </c>
      <c r="J18" s="293">
        <v>0.23</v>
      </c>
      <c r="K18" s="295">
        <v>2.0109999999999997</v>
      </c>
      <c r="L18" s="301">
        <v>18.204999999999998</v>
      </c>
      <c r="M18" s="298">
        <v>7.3999999999999996E-2</v>
      </c>
      <c r="N18" s="298">
        <v>1.1599999999999999</v>
      </c>
      <c r="O18" s="298">
        <v>0.32500000000000001</v>
      </c>
      <c r="P18" s="412">
        <v>0.39800000000000002</v>
      </c>
      <c r="Q18" s="415">
        <v>6.4999999999999988E-2</v>
      </c>
      <c r="R18" s="417">
        <v>0.10600000000000001</v>
      </c>
    </row>
    <row r="19" spans="2:18" ht="24.95" customHeight="1">
      <c r="B19" s="299" t="s">
        <v>103</v>
      </c>
      <c r="C19" s="300" t="s">
        <v>104</v>
      </c>
      <c r="D19" s="293">
        <v>24315.032149999999</v>
      </c>
      <c r="E19" s="293">
        <v>5702.3747118338943</v>
      </c>
      <c r="F19" s="293">
        <v>72811.520752316341</v>
      </c>
      <c r="G19" s="293">
        <v>36040.924296258017</v>
      </c>
      <c r="H19" s="293">
        <v>2719.8599099999997</v>
      </c>
      <c r="I19" s="293">
        <v>6592.1279788624961</v>
      </c>
      <c r="J19" s="293">
        <v>2858.0165500000003</v>
      </c>
      <c r="K19" s="295">
        <v>1662.9721499999998</v>
      </c>
      <c r="L19" s="301">
        <v>1412.1932199999999</v>
      </c>
      <c r="M19" s="298">
        <v>1127.4175</v>
      </c>
      <c r="N19" s="298">
        <v>1271.607</v>
      </c>
      <c r="O19" s="298">
        <v>1464.9540100000004</v>
      </c>
      <c r="P19" s="412">
        <v>1880.0242999999998</v>
      </c>
      <c r="Q19" s="415">
        <v>2021.1961799999999</v>
      </c>
      <c r="R19" s="417">
        <v>1296.2410000000002</v>
      </c>
    </row>
    <row r="20" spans="2:18" ht="24.95" customHeight="1">
      <c r="B20" s="299" t="s">
        <v>105</v>
      </c>
      <c r="C20" s="300" t="s">
        <v>106</v>
      </c>
      <c r="D20" s="293">
        <v>10570.780840000003</v>
      </c>
      <c r="E20" s="293">
        <v>11374.445898156464</v>
      </c>
      <c r="F20" s="293">
        <v>11838.566931950256</v>
      </c>
      <c r="G20" s="293">
        <v>12314.636852831562</v>
      </c>
      <c r="H20" s="293">
        <v>15247.996180000011</v>
      </c>
      <c r="I20" s="293">
        <v>11876.079880442132</v>
      </c>
      <c r="J20" s="293">
        <v>8194.1700399999991</v>
      </c>
      <c r="K20" s="295">
        <v>6034.0768200000057</v>
      </c>
      <c r="L20" s="301">
        <v>6581.9626900000039</v>
      </c>
      <c r="M20" s="298">
        <v>6429.6057400000063</v>
      </c>
      <c r="N20" s="298">
        <v>5409.7269400000014</v>
      </c>
      <c r="O20" s="298">
        <v>6472.63123</v>
      </c>
      <c r="P20" s="412">
        <v>7562.3988900000004</v>
      </c>
      <c r="Q20" s="415">
        <v>4861.76908</v>
      </c>
      <c r="R20" s="417">
        <v>5833.1926299999996</v>
      </c>
    </row>
    <row r="21" spans="2:18" ht="24.95" customHeight="1">
      <c r="B21" s="299" t="s">
        <v>107</v>
      </c>
      <c r="C21" s="300" t="s">
        <v>108</v>
      </c>
      <c r="D21" s="293">
        <v>48466.593210000021</v>
      </c>
      <c r="E21" s="293">
        <v>50584.53468328774</v>
      </c>
      <c r="F21" s="293">
        <v>37094.952687183744</v>
      </c>
      <c r="G21" s="293">
        <v>32265.636733295101</v>
      </c>
      <c r="H21" s="293">
        <v>35262.888750000129</v>
      </c>
      <c r="I21" s="293">
        <v>32673.112392793992</v>
      </c>
      <c r="J21" s="293">
        <v>31148.722939999992</v>
      </c>
      <c r="K21" s="295">
        <v>37426.758290000012</v>
      </c>
      <c r="L21" s="301">
        <v>27811.316950000004</v>
      </c>
      <c r="M21" s="298">
        <v>21948.502499999999</v>
      </c>
      <c r="N21" s="298">
        <v>14394.471949999999</v>
      </c>
      <c r="O21" s="298">
        <v>16071.610629999999</v>
      </c>
      <c r="P21" s="412">
        <v>16295.911319999997</v>
      </c>
      <c r="Q21" s="415">
        <v>18821.17931</v>
      </c>
      <c r="R21" s="417">
        <v>21540.637160000002</v>
      </c>
    </row>
    <row r="22" spans="2:18" ht="24.95" customHeight="1">
      <c r="B22" s="299" t="s">
        <v>109</v>
      </c>
      <c r="C22" s="300" t="s">
        <v>110</v>
      </c>
      <c r="D22" s="293">
        <v>11037.460389999969</v>
      </c>
      <c r="E22" s="293">
        <v>8733.6696934310457</v>
      </c>
      <c r="F22" s="293">
        <v>7943.6516171342628</v>
      </c>
      <c r="G22" s="293">
        <v>6921.2602071469883</v>
      </c>
      <c r="H22" s="293">
        <v>6866.5356599999977</v>
      </c>
      <c r="I22" s="293">
        <v>6832.2280681025586</v>
      </c>
      <c r="J22" s="293">
        <v>8693.9106299999985</v>
      </c>
      <c r="K22" s="295">
        <v>8833.7282500000038</v>
      </c>
      <c r="L22" s="301">
        <v>7510.6462600000013</v>
      </c>
      <c r="M22" s="298">
        <v>6771.4705900000026</v>
      </c>
      <c r="N22" s="298">
        <v>6988.3110400000005</v>
      </c>
      <c r="O22" s="298">
        <v>6337.5177599999979</v>
      </c>
      <c r="P22" s="412">
        <v>5784.7711600000002</v>
      </c>
      <c r="Q22" s="415">
        <v>5383.636770000001</v>
      </c>
      <c r="R22" s="417">
        <v>5064.9436399999995</v>
      </c>
    </row>
    <row r="23" spans="2:18" ht="24.95" customHeight="1">
      <c r="B23" s="299" t="s">
        <v>111</v>
      </c>
      <c r="C23" s="300" t="s">
        <v>112</v>
      </c>
      <c r="D23" s="293">
        <v>1001.3242499999994</v>
      </c>
      <c r="E23" s="293">
        <v>1329.2005994133651</v>
      </c>
      <c r="F23" s="293">
        <v>2519.4337284258509</v>
      </c>
      <c r="G23" s="293">
        <v>1502.9080077364852</v>
      </c>
      <c r="H23" s="293">
        <v>1823.083070000001</v>
      </c>
      <c r="I23" s="293">
        <v>1970.3426128305728</v>
      </c>
      <c r="J23" s="293">
        <v>2686.0174900000002</v>
      </c>
      <c r="K23" s="295">
        <v>2013.19553</v>
      </c>
      <c r="L23" s="301">
        <v>1755.4090499999995</v>
      </c>
      <c r="M23" s="298">
        <v>1351.0794800000001</v>
      </c>
      <c r="N23" s="298">
        <v>1378.6124800000002</v>
      </c>
      <c r="O23" s="298">
        <v>1321.5524700000003</v>
      </c>
      <c r="P23" s="412">
        <v>1242.34914</v>
      </c>
      <c r="Q23" s="415">
        <v>989.19149999999991</v>
      </c>
      <c r="R23" s="417">
        <v>744.50779000000011</v>
      </c>
    </row>
    <row r="24" spans="2:18" ht="24.95" customHeight="1">
      <c r="B24" s="299" t="s">
        <v>113</v>
      </c>
      <c r="C24" s="300" t="s">
        <v>114</v>
      </c>
      <c r="D24" s="293">
        <v>2850.2788800000008</v>
      </c>
      <c r="E24" s="293">
        <v>5038.8415959179401</v>
      </c>
      <c r="F24" s="293">
        <v>5787.0821864902973</v>
      </c>
      <c r="G24" s="293">
        <v>10222.493851320818</v>
      </c>
      <c r="H24" s="293">
        <v>20612.122650000001</v>
      </c>
      <c r="I24" s="293">
        <v>15877.412856657989</v>
      </c>
      <c r="J24" s="293">
        <v>20279.777999999998</v>
      </c>
      <c r="K24" s="295">
        <v>21584.080699999999</v>
      </c>
      <c r="L24" s="301">
        <v>13669.263720000001</v>
      </c>
      <c r="M24" s="298">
        <v>6601.2335000000003</v>
      </c>
      <c r="N24" s="298">
        <v>7983.9830000000002</v>
      </c>
      <c r="O24" s="298">
        <v>8726.6614900000022</v>
      </c>
      <c r="P24" s="412">
        <v>10807.67585</v>
      </c>
      <c r="Q24" s="415">
        <v>5885.2016999999987</v>
      </c>
      <c r="R24" s="417">
        <v>3405.2946000000002</v>
      </c>
    </row>
    <row r="25" spans="2:18" ht="24.95" customHeight="1">
      <c r="B25" s="299" t="s">
        <v>115</v>
      </c>
      <c r="C25" s="300" t="s">
        <v>116</v>
      </c>
      <c r="D25" s="293">
        <v>6102.9867999999979</v>
      </c>
      <c r="E25" s="293">
        <v>6132.9540663937805</v>
      </c>
      <c r="F25" s="293">
        <v>5970.6582974363118</v>
      </c>
      <c r="G25" s="293">
        <v>7431.8170608598157</v>
      </c>
      <c r="H25" s="293">
        <v>7649.0199799999991</v>
      </c>
      <c r="I25" s="293">
        <v>5906.5677511738613</v>
      </c>
      <c r="J25" s="293">
        <v>6044.7550600000013</v>
      </c>
      <c r="K25" s="295">
        <v>6766.4538699999994</v>
      </c>
      <c r="L25" s="301">
        <v>6055.0461999999998</v>
      </c>
      <c r="M25" s="298">
        <v>6000.2681199999997</v>
      </c>
      <c r="N25" s="298">
        <v>4524.0965900000001</v>
      </c>
      <c r="O25" s="298">
        <v>4273.0661799999989</v>
      </c>
      <c r="P25" s="412">
        <v>4516.3546399999996</v>
      </c>
      <c r="Q25" s="415">
        <v>3346.5639999999999</v>
      </c>
      <c r="R25" s="417">
        <v>6007.3818600000004</v>
      </c>
    </row>
    <row r="26" spans="2:18" ht="24.95" customHeight="1">
      <c r="B26" s="299" t="s">
        <v>117</v>
      </c>
      <c r="C26" s="300" t="s">
        <v>118</v>
      </c>
      <c r="D26" s="293">
        <v>7303.3822</v>
      </c>
      <c r="E26" s="293">
        <v>5412.9098581708968</v>
      </c>
      <c r="F26" s="293">
        <v>5062.1114059570245</v>
      </c>
      <c r="G26" s="293">
        <v>3858.9586249152198</v>
      </c>
      <c r="H26" s="293">
        <v>6279.3241799999996</v>
      </c>
      <c r="I26" s="293">
        <v>6319.8699137960793</v>
      </c>
      <c r="J26" s="293">
        <v>6781.7801799999979</v>
      </c>
      <c r="K26" s="295">
        <v>6694.7417200000009</v>
      </c>
      <c r="L26" s="301">
        <v>6589.3672000000006</v>
      </c>
      <c r="M26" s="298">
        <v>3827.2122500000005</v>
      </c>
      <c r="N26" s="298">
        <v>3821.2642000000001</v>
      </c>
      <c r="O26" s="298">
        <v>3887.5209600000003</v>
      </c>
      <c r="P26" s="412">
        <v>3935.0699199999999</v>
      </c>
      <c r="Q26" s="415">
        <v>4166.1926200000007</v>
      </c>
      <c r="R26" s="417">
        <v>4334.9264699999994</v>
      </c>
    </row>
    <row r="27" spans="2:18" ht="24.95" customHeight="1">
      <c r="B27" s="299" t="s">
        <v>119</v>
      </c>
      <c r="C27" s="300" t="s">
        <v>120</v>
      </c>
      <c r="D27" s="293">
        <v>183024.70825000058</v>
      </c>
      <c r="E27" s="293">
        <v>151037.41665879928</v>
      </c>
      <c r="F27" s="293">
        <v>146476.33235921414</v>
      </c>
      <c r="G27" s="293">
        <v>168155.12441973604</v>
      </c>
      <c r="H27" s="293">
        <v>133759.28157000049</v>
      </c>
      <c r="I27" s="293">
        <v>126291.46623406066</v>
      </c>
      <c r="J27" s="293">
        <v>133972.8313300001</v>
      </c>
      <c r="K27" s="295">
        <v>138748.08917000002</v>
      </c>
      <c r="L27" s="301">
        <v>142318.66417999999</v>
      </c>
      <c r="M27" s="298">
        <v>123348.67764000013</v>
      </c>
      <c r="N27" s="298">
        <v>129698.89734000001</v>
      </c>
      <c r="O27" s="298">
        <v>113115.04994000006</v>
      </c>
      <c r="P27" s="412">
        <v>122459.0159400002</v>
      </c>
      <c r="Q27" s="415">
        <v>117708.96116999994</v>
      </c>
      <c r="R27" s="417">
        <v>119337.88063</v>
      </c>
    </row>
    <row r="28" spans="2:18" ht="24.95" customHeight="1">
      <c r="B28" s="299" t="s">
        <v>121</v>
      </c>
      <c r="C28" s="300" t="s">
        <v>122</v>
      </c>
      <c r="D28" s="293">
        <v>16470.550689999975</v>
      </c>
      <c r="E28" s="293">
        <v>13822.997833384052</v>
      </c>
      <c r="F28" s="293">
        <v>5878.5316607011482</v>
      </c>
      <c r="G28" s="293">
        <v>2842.4343845518306</v>
      </c>
      <c r="H28" s="293">
        <v>1521.4751299999994</v>
      </c>
      <c r="I28" s="293">
        <v>1531.8195180072216</v>
      </c>
      <c r="J28" s="293">
        <v>1373.2556199999997</v>
      </c>
      <c r="K28" s="295">
        <v>1124.4992599999998</v>
      </c>
      <c r="L28" s="301">
        <v>2026.4848599999998</v>
      </c>
      <c r="M28" s="298">
        <v>1343.4222600000001</v>
      </c>
      <c r="N28" s="298">
        <v>1385.8924099999997</v>
      </c>
      <c r="O28" s="298">
        <v>2254.7146199999997</v>
      </c>
      <c r="P28" s="412">
        <v>2595.6365200000005</v>
      </c>
      <c r="Q28" s="415">
        <v>2287.49395</v>
      </c>
      <c r="R28" s="417">
        <v>2469.8341300000002</v>
      </c>
    </row>
    <row r="29" spans="2:18" ht="24.95" customHeight="1">
      <c r="B29" s="299" t="s">
        <v>123</v>
      </c>
      <c r="C29" s="300" t="s">
        <v>124</v>
      </c>
      <c r="D29" s="293">
        <v>2126.6477999999988</v>
      </c>
      <c r="E29" s="293">
        <v>3827.0136943025282</v>
      </c>
      <c r="F29" s="293">
        <v>5287.1005325886763</v>
      </c>
      <c r="G29" s="293">
        <v>6424.5700851076981</v>
      </c>
      <c r="H29" s="293">
        <v>4729.3725100000047</v>
      </c>
      <c r="I29" s="293">
        <v>5792.3287641362404</v>
      </c>
      <c r="J29" s="293">
        <v>5707.2697900000012</v>
      </c>
      <c r="K29" s="295">
        <v>5513.168810000001</v>
      </c>
      <c r="L29" s="301">
        <v>6210.7872300000008</v>
      </c>
      <c r="M29" s="298">
        <v>5361.3491899999981</v>
      </c>
      <c r="N29" s="298">
        <v>5498.6880099999998</v>
      </c>
      <c r="O29" s="298">
        <v>6584.3663399999987</v>
      </c>
      <c r="P29" s="412">
        <v>6943.8064000000004</v>
      </c>
      <c r="Q29" s="415">
        <v>6715.3326500000012</v>
      </c>
      <c r="R29" s="417">
        <v>7016.5044500000013</v>
      </c>
    </row>
    <row r="30" spans="2:18" ht="24.95" customHeight="1">
      <c r="B30" s="299" t="s">
        <v>125</v>
      </c>
      <c r="C30" s="300" t="s">
        <v>126</v>
      </c>
      <c r="D30" s="293">
        <v>29407.903399999996</v>
      </c>
      <c r="E30" s="293">
        <v>92260.295155011074</v>
      </c>
      <c r="F30" s="293">
        <v>59568.587957004245</v>
      </c>
      <c r="G30" s="293">
        <v>30065.023911279852</v>
      </c>
      <c r="H30" s="293">
        <v>27205.123610000021</v>
      </c>
      <c r="I30" s="293">
        <v>30488.634120490016</v>
      </c>
      <c r="J30" s="293">
        <v>41644.80132000002</v>
      </c>
      <c r="K30" s="295">
        <v>46501.038769999992</v>
      </c>
      <c r="L30" s="301">
        <v>51989.434960000035</v>
      </c>
      <c r="M30" s="298">
        <v>61348.096010000023</v>
      </c>
      <c r="N30" s="298">
        <v>66999.717460000073</v>
      </c>
      <c r="O30" s="298">
        <v>62228.69226000004</v>
      </c>
      <c r="P30" s="412">
        <v>71465.476900000023</v>
      </c>
      <c r="Q30" s="415">
        <v>54366.680170000043</v>
      </c>
      <c r="R30" s="417">
        <v>61570.249129999997</v>
      </c>
    </row>
    <row r="31" spans="2:18" ht="24.95" customHeight="1">
      <c r="B31" s="299" t="s">
        <v>127</v>
      </c>
      <c r="C31" s="300" t="s">
        <v>128</v>
      </c>
      <c r="D31" s="293">
        <v>107902.95184000013</v>
      </c>
      <c r="E31" s="293">
        <v>188736.54812409665</v>
      </c>
      <c r="F31" s="293">
        <v>186606.52956354216</v>
      </c>
      <c r="G31" s="293">
        <v>221197.93305099453</v>
      </c>
      <c r="H31" s="293">
        <v>131155.64655999991</v>
      </c>
      <c r="I31" s="293">
        <v>149308.67054133955</v>
      </c>
      <c r="J31" s="293">
        <v>100288.03729000002</v>
      </c>
      <c r="K31" s="295">
        <v>106290.50303000002</v>
      </c>
      <c r="L31" s="301">
        <v>106762.41308999999</v>
      </c>
      <c r="M31" s="298">
        <v>95701.032500000016</v>
      </c>
      <c r="N31" s="298">
        <v>64579.622230000052</v>
      </c>
      <c r="O31" s="298">
        <v>174023.93965999997</v>
      </c>
      <c r="P31" s="412">
        <v>77453.678740000018</v>
      </c>
      <c r="Q31" s="415">
        <v>83241.843000000008</v>
      </c>
      <c r="R31" s="417">
        <v>99495.472659999985</v>
      </c>
    </row>
    <row r="32" spans="2:18" ht="24.95" customHeight="1">
      <c r="B32" s="299" t="s">
        <v>129</v>
      </c>
      <c r="C32" s="300" t="s">
        <v>130</v>
      </c>
      <c r="D32" s="293">
        <v>1615.1442300000006</v>
      </c>
      <c r="E32" s="293">
        <v>1530.3115870434631</v>
      </c>
      <c r="F32" s="293">
        <v>2701.3742732681967</v>
      </c>
      <c r="G32" s="293">
        <v>2002.9089341673352</v>
      </c>
      <c r="H32" s="293">
        <v>2202.4236599999981</v>
      </c>
      <c r="I32" s="293">
        <v>2758.2542309541459</v>
      </c>
      <c r="J32" s="293">
        <v>21018.133330000004</v>
      </c>
      <c r="K32" s="295">
        <v>30487.012900000009</v>
      </c>
      <c r="L32" s="301">
        <v>31066.814580000009</v>
      </c>
      <c r="M32" s="298">
        <v>32117.441310000017</v>
      </c>
      <c r="N32" s="298">
        <v>33945.303550000011</v>
      </c>
      <c r="O32" s="298">
        <v>31178.799700000025</v>
      </c>
      <c r="P32" s="412">
        <v>29638.613039999997</v>
      </c>
      <c r="Q32" s="415">
        <v>30390.739170000012</v>
      </c>
      <c r="R32" s="417">
        <v>30503.129120000001</v>
      </c>
    </row>
    <row r="33" spans="2:18" ht="24.95" customHeight="1">
      <c r="B33" s="299" t="s">
        <v>131</v>
      </c>
      <c r="C33" s="300" t="s">
        <v>158</v>
      </c>
      <c r="D33" s="293">
        <v>9695.6286599999985</v>
      </c>
      <c r="E33" s="293">
        <v>10331.701219391078</v>
      </c>
      <c r="F33" s="293">
        <v>10142.699374840595</v>
      </c>
      <c r="G33" s="293">
        <v>22085.086892957799</v>
      </c>
      <c r="H33" s="293">
        <v>21730.868630000012</v>
      </c>
      <c r="I33" s="293">
        <v>40551.192535580602</v>
      </c>
      <c r="J33" s="293">
        <v>44279.021760000003</v>
      </c>
      <c r="K33" s="295">
        <v>65962.878560000012</v>
      </c>
      <c r="L33" s="301">
        <v>137662.1263</v>
      </c>
      <c r="M33" s="298">
        <v>103418.86353999999</v>
      </c>
      <c r="N33" s="298">
        <v>129674.75205000002</v>
      </c>
      <c r="O33" s="298">
        <v>159285.54983</v>
      </c>
      <c r="P33" s="412">
        <v>157763.25430999999</v>
      </c>
      <c r="Q33" s="415">
        <v>142736.1072900001</v>
      </c>
      <c r="R33" s="417">
        <v>148849.63301000005</v>
      </c>
    </row>
    <row r="34" spans="2:18" ht="24.95" customHeight="1">
      <c r="B34" s="299" t="s">
        <v>133</v>
      </c>
      <c r="C34" s="300" t="s">
        <v>134</v>
      </c>
      <c r="D34" s="293">
        <v>2199.7655600000003</v>
      </c>
      <c r="E34" s="293">
        <v>2250.2434794097135</v>
      </c>
      <c r="F34" s="293">
        <v>7015.5121895710763</v>
      </c>
      <c r="G34" s="293">
        <v>8447.7022636539477</v>
      </c>
      <c r="H34" s="293">
        <v>4158.8874799999994</v>
      </c>
      <c r="I34" s="293">
        <v>1582.3874103304297</v>
      </c>
      <c r="J34" s="293">
        <v>37655.645650000006</v>
      </c>
      <c r="K34" s="295">
        <v>42989.382989999998</v>
      </c>
      <c r="L34" s="301">
        <v>37405.214599999992</v>
      </c>
      <c r="M34" s="298">
        <v>27045.086950000004</v>
      </c>
      <c r="N34" s="298">
        <v>23114.543420000009</v>
      </c>
      <c r="O34" s="298">
        <v>23347.608300000011</v>
      </c>
      <c r="P34" s="412">
        <v>19962.029299999995</v>
      </c>
      <c r="Q34" s="415">
        <v>22027.304190000003</v>
      </c>
      <c r="R34" s="417">
        <v>58467.550339999994</v>
      </c>
    </row>
    <row r="35" spans="2:18" ht="24.95" customHeight="1">
      <c r="B35" s="302" t="s">
        <v>159</v>
      </c>
      <c r="C35" s="303" t="s">
        <v>160</v>
      </c>
      <c r="D35" s="304">
        <v>2970.4621399999992</v>
      </c>
      <c r="E35" s="304">
        <v>4071.2686640708707</v>
      </c>
      <c r="F35" s="304">
        <v>2844.1312008454042</v>
      </c>
      <c r="G35" s="304">
        <v>5378.6259129261598</v>
      </c>
      <c r="H35" s="304">
        <v>18647.455920000004</v>
      </c>
      <c r="I35" s="304">
        <v>2289.968017897103</v>
      </c>
      <c r="J35" s="305">
        <v>0</v>
      </c>
      <c r="K35" s="306">
        <v>0</v>
      </c>
      <c r="L35" s="307">
        <v>0</v>
      </c>
      <c r="M35" s="305">
        <v>0</v>
      </c>
      <c r="N35" s="305">
        <v>0</v>
      </c>
      <c r="O35" s="305">
        <v>0</v>
      </c>
      <c r="P35" s="305">
        <v>0</v>
      </c>
      <c r="Q35" s="305">
        <v>0</v>
      </c>
      <c r="R35" s="413"/>
    </row>
    <row r="36" spans="2:18" ht="20.100000000000001" customHeight="1">
      <c r="B36" s="308"/>
      <c r="C36" s="379" t="s">
        <v>135</v>
      </c>
      <c r="D36" s="380">
        <f t="shared" ref="D36:I36" si="0">SUM(D15:D35)</f>
        <v>470474.46169000067</v>
      </c>
      <c r="E36" s="380">
        <f t="shared" si="0"/>
        <v>565140.73924948601</v>
      </c>
      <c r="F36" s="380">
        <f t="shared" si="0"/>
        <v>576852.76920151582</v>
      </c>
      <c r="G36" s="380">
        <f t="shared" si="0"/>
        <v>578678.2280819345</v>
      </c>
      <c r="H36" s="380">
        <f t="shared" si="0"/>
        <v>443673.34086000052</v>
      </c>
      <c r="I36" s="380">
        <f t="shared" si="0"/>
        <v>449412.30584034859</v>
      </c>
      <c r="J36" s="381">
        <f t="shared" ref="J36:R36" si="1">SUM(J15:J35)</f>
        <v>477042.48871000012</v>
      </c>
      <c r="K36" s="381">
        <f t="shared" si="1"/>
        <v>532115.61482000002</v>
      </c>
      <c r="L36" s="381">
        <f t="shared" si="1"/>
        <v>587635.13125999994</v>
      </c>
      <c r="M36" s="381">
        <f t="shared" si="1"/>
        <v>505869.64223000023</v>
      </c>
      <c r="N36" s="381">
        <f t="shared" si="1"/>
        <v>500764.67805000016</v>
      </c>
      <c r="O36" s="381">
        <f t="shared" si="1"/>
        <v>620789.96362000005</v>
      </c>
      <c r="P36" s="382">
        <f t="shared" si="1"/>
        <v>540811.07959000021</v>
      </c>
      <c r="Q36" s="381">
        <f t="shared" si="1"/>
        <v>505050.24857000011</v>
      </c>
      <c r="R36" s="410">
        <f t="shared" si="1"/>
        <v>577256.64104999998</v>
      </c>
    </row>
    <row r="37" spans="2:18">
      <c r="B37" s="106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2:18"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2:18" ht="18.75">
      <c r="B39" s="51" t="s">
        <v>253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0"/>
      <c r="M39" s="110"/>
      <c r="N39" s="110"/>
      <c r="O39" s="110"/>
      <c r="P39" s="110"/>
      <c r="Q39" s="110"/>
    </row>
    <row r="40" spans="2:18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0"/>
      <c r="M40" s="110"/>
      <c r="N40" s="110"/>
      <c r="O40" s="110"/>
      <c r="P40" s="110"/>
      <c r="Q40" s="110"/>
    </row>
    <row r="41" spans="2:18" ht="25.5">
      <c r="B41" s="286" t="s">
        <v>156</v>
      </c>
      <c r="C41" s="287" t="s">
        <v>94</v>
      </c>
      <c r="D41" s="309" t="s">
        <v>157</v>
      </c>
      <c r="E41" s="289">
        <v>2000</v>
      </c>
      <c r="F41" s="289">
        <v>2001</v>
      </c>
      <c r="G41" s="289">
        <v>2002</v>
      </c>
      <c r="H41" s="289">
        <v>2003</v>
      </c>
      <c r="I41" s="289">
        <v>2004</v>
      </c>
      <c r="J41" s="289">
        <v>2006</v>
      </c>
      <c r="K41" s="289">
        <v>2007</v>
      </c>
      <c r="L41" s="289">
        <v>2008</v>
      </c>
      <c r="M41" s="289">
        <v>2009</v>
      </c>
      <c r="N41" s="289">
        <v>2010</v>
      </c>
      <c r="O41" s="289">
        <v>2011</v>
      </c>
      <c r="P41" s="289">
        <v>2012</v>
      </c>
      <c r="Q41" s="287">
        <v>2013</v>
      </c>
      <c r="R41" s="290">
        <v>2014</v>
      </c>
    </row>
    <row r="42" spans="2:18" ht="24.95" customHeight="1">
      <c r="B42" s="310" t="s">
        <v>95</v>
      </c>
      <c r="C42" s="311" t="s">
        <v>96</v>
      </c>
      <c r="D42" s="312">
        <v>72.6678</v>
      </c>
      <c r="E42" s="313">
        <v>187.94876980781555</v>
      </c>
      <c r="F42" s="313">
        <v>226.91189447045326</v>
      </c>
      <c r="G42" s="313">
        <v>338.12264728546143</v>
      </c>
      <c r="H42" s="313">
        <v>81.173999999999992</v>
      </c>
      <c r="I42" s="313">
        <v>13.439999580383301</v>
      </c>
      <c r="J42" s="314">
        <v>0.81</v>
      </c>
      <c r="K42" s="315">
        <v>1.72</v>
      </c>
      <c r="L42" s="316">
        <v>34.549999999999997</v>
      </c>
      <c r="M42" s="317">
        <v>26.302000000000003</v>
      </c>
      <c r="N42" s="317">
        <v>29.41</v>
      </c>
      <c r="O42" s="317">
        <v>23.304030000000001</v>
      </c>
      <c r="P42" s="418">
        <v>19.983000000000001</v>
      </c>
      <c r="Q42" s="421">
        <v>35.458000000000006</v>
      </c>
      <c r="R42" s="416">
        <v>427.52699999999999</v>
      </c>
    </row>
    <row r="43" spans="2:18" ht="24.95" customHeight="1">
      <c r="B43" s="318" t="s">
        <v>97</v>
      </c>
      <c r="C43" s="319" t="s">
        <v>98</v>
      </c>
      <c r="D43" s="320">
        <v>478.09105999999986</v>
      </c>
      <c r="E43" s="320">
        <v>3013.3417954093893</v>
      </c>
      <c r="F43" s="320">
        <v>474.25029759474273</v>
      </c>
      <c r="G43" s="320">
        <v>361.14021840854548</v>
      </c>
      <c r="H43" s="320">
        <v>217.83375999999996</v>
      </c>
      <c r="I43" s="320">
        <v>261.33634603505925</v>
      </c>
      <c r="J43" s="321">
        <v>46.55</v>
      </c>
      <c r="K43" s="322">
        <v>42.585499999999996</v>
      </c>
      <c r="L43" s="323">
        <v>147.476</v>
      </c>
      <c r="M43" s="324">
        <v>120.375</v>
      </c>
      <c r="N43" s="324">
        <v>100.16</v>
      </c>
      <c r="O43" s="324">
        <v>266.81349999999992</v>
      </c>
      <c r="P43" s="419">
        <v>117.84571</v>
      </c>
      <c r="Q43" s="422">
        <v>80.152050000000003</v>
      </c>
      <c r="R43" s="417">
        <v>144.63855000000001</v>
      </c>
    </row>
    <row r="44" spans="2:18" ht="24.95" customHeight="1">
      <c r="B44" s="318" t="s">
        <v>99</v>
      </c>
      <c r="C44" s="319" t="s">
        <v>100</v>
      </c>
      <c r="D44" s="320">
        <v>62.772009999999987</v>
      </c>
      <c r="E44" s="320">
        <v>53.18280042335391</v>
      </c>
      <c r="F44" s="320">
        <v>44.392200063914061</v>
      </c>
      <c r="G44" s="320">
        <v>72.976508988067508</v>
      </c>
      <c r="H44" s="320">
        <v>24.809720000000002</v>
      </c>
      <c r="I44" s="320">
        <v>3.7014999687671661</v>
      </c>
      <c r="J44" s="321">
        <v>5</v>
      </c>
      <c r="K44" s="322">
        <v>79.42</v>
      </c>
      <c r="L44" s="323">
        <v>158.66</v>
      </c>
      <c r="M44" s="324">
        <v>127.00699999999999</v>
      </c>
      <c r="N44" s="324">
        <v>86.32</v>
      </c>
      <c r="O44" s="324">
        <v>18.796999999999997</v>
      </c>
      <c r="P44" s="419">
        <v>6.86259</v>
      </c>
      <c r="Q44" s="422">
        <v>2.4745000000000004</v>
      </c>
      <c r="R44" s="417">
        <v>8.734</v>
      </c>
    </row>
    <row r="45" spans="2:18" ht="24.95" customHeight="1">
      <c r="B45" s="318" t="s">
        <v>101</v>
      </c>
      <c r="C45" s="319" t="s">
        <v>102</v>
      </c>
      <c r="D45" s="320">
        <v>0.375</v>
      </c>
      <c r="E45" s="320">
        <v>25.488999769091606</v>
      </c>
      <c r="F45" s="320">
        <v>8.6297501027584076</v>
      </c>
      <c r="G45" s="320">
        <v>4.1377598941326141</v>
      </c>
      <c r="H45" s="320">
        <v>0.31950000000000001</v>
      </c>
      <c r="I45" s="320" t="s">
        <v>81</v>
      </c>
      <c r="J45" s="321">
        <v>0.02</v>
      </c>
      <c r="K45" s="322">
        <v>5.5E-2</v>
      </c>
      <c r="L45" s="323" t="s">
        <v>81</v>
      </c>
      <c r="M45" s="324">
        <v>4.9000000000000002E-2</v>
      </c>
      <c r="N45" s="324">
        <v>11.49</v>
      </c>
      <c r="O45" s="324">
        <v>3.246</v>
      </c>
      <c r="P45" s="419">
        <v>6.76267</v>
      </c>
      <c r="Q45" s="422">
        <v>12.332000000000001</v>
      </c>
      <c r="R45" s="417">
        <v>10.685</v>
      </c>
    </row>
    <row r="46" spans="2:18" ht="24.95" customHeight="1">
      <c r="B46" s="318" t="s">
        <v>103</v>
      </c>
      <c r="C46" s="325" t="s">
        <v>104</v>
      </c>
      <c r="D46" s="326">
        <v>20577.968689999998</v>
      </c>
      <c r="E46" s="320">
        <v>2316.3098323717713</v>
      </c>
      <c r="F46" s="320">
        <v>69462.845720259473</v>
      </c>
      <c r="G46" s="320">
        <v>12529.897098137066</v>
      </c>
      <c r="H46" s="320">
        <v>3212.7173499999999</v>
      </c>
      <c r="I46" s="320">
        <v>637.73359857499599</v>
      </c>
      <c r="J46" s="321">
        <v>187.244</v>
      </c>
      <c r="K46" s="322">
        <v>371.63799999999992</v>
      </c>
      <c r="L46" s="323">
        <v>628.94900000000007</v>
      </c>
      <c r="M46" s="324">
        <v>2545.3000000000002</v>
      </c>
      <c r="N46" s="324">
        <v>1696.43</v>
      </c>
      <c r="O46" s="324">
        <v>1631.5569999999998</v>
      </c>
      <c r="P46" s="419">
        <v>1607.73216</v>
      </c>
      <c r="Q46" s="422">
        <v>3449.2179999999998</v>
      </c>
      <c r="R46" s="417">
        <v>1597.8131599999999</v>
      </c>
    </row>
    <row r="47" spans="2:18" ht="24.95" customHeight="1">
      <c r="B47" s="318" t="s">
        <v>105</v>
      </c>
      <c r="C47" s="325" t="s">
        <v>106</v>
      </c>
      <c r="D47" s="326">
        <v>2500.5085399999998</v>
      </c>
      <c r="E47" s="320">
        <v>4227.5890510299287</v>
      </c>
      <c r="F47" s="320">
        <v>4559.9239576856489</v>
      </c>
      <c r="G47" s="320">
        <v>3903.7399765354203</v>
      </c>
      <c r="H47" s="320">
        <v>6701.553420000002</v>
      </c>
      <c r="I47" s="320">
        <v>7604.7187959832299</v>
      </c>
      <c r="J47" s="321">
        <v>878.4</v>
      </c>
      <c r="K47" s="322">
        <v>721.74089000000004</v>
      </c>
      <c r="L47" s="323">
        <v>478.87344999999993</v>
      </c>
      <c r="M47" s="324">
        <v>397.18469999999996</v>
      </c>
      <c r="N47" s="324">
        <v>700.76319999999998</v>
      </c>
      <c r="O47" s="324">
        <v>909.67979999999989</v>
      </c>
      <c r="P47" s="419">
        <v>690.6511999999999</v>
      </c>
      <c r="Q47" s="422">
        <v>901.14850000000001</v>
      </c>
      <c r="R47" s="417">
        <v>1365.5560699999999</v>
      </c>
    </row>
    <row r="48" spans="2:18" ht="24.95" customHeight="1">
      <c r="B48" s="318" t="s">
        <v>107</v>
      </c>
      <c r="C48" s="325" t="s">
        <v>108</v>
      </c>
      <c r="D48" s="327">
        <v>45563.778289999987</v>
      </c>
      <c r="E48" s="328">
        <v>57671.167235296329</v>
      </c>
      <c r="F48" s="328">
        <v>40304.493341759167</v>
      </c>
      <c r="G48" s="328">
        <v>34436.824223443546</v>
      </c>
      <c r="H48" s="328">
        <v>30989.674500000012</v>
      </c>
      <c r="I48" s="320">
        <v>26362.718041239423</v>
      </c>
      <c r="J48" s="321">
        <v>19692.217149999997</v>
      </c>
      <c r="K48" s="322">
        <v>28982.925950000004</v>
      </c>
      <c r="L48" s="323">
        <v>26034.494659999993</v>
      </c>
      <c r="M48" s="324">
        <v>18222.268099999998</v>
      </c>
      <c r="N48" s="324">
        <v>19044.218030000004</v>
      </c>
      <c r="O48" s="324">
        <v>17091.780999999999</v>
      </c>
      <c r="P48" s="419">
        <v>17395.442209999997</v>
      </c>
      <c r="Q48" s="422">
        <v>19322.082320000001</v>
      </c>
      <c r="R48" s="417">
        <v>24871.124619999995</v>
      </c>
    </row>
    <row r="49" spans="2:18" ht="24.95" customHeight="1">
      <c r="B49" s="318" t="s">
        <v>109</v>
      </c>
      <c r="C49" s="325" t="s">
        <v>110</v>
      </c>
      <c r="D49" s="327">
        <v>8624.108680000023</v>
      </c>
      <c r="E49" s="328">
        <v>6912.8512240794516</v>
      </c>
      <c r="F49" s="328">
        <v>5922.7124603350931</v>
      </c>
      <c r="G49" s="328">
        <v>4855.5810206150636</v>
      </c>
      <c r="H49" s="328">
        <v>4442.4726200000041</v>
      </c>
      <c r="I49" s="328">
        <v>3068.4126842061523</v>
      </c>
      <c r="J49" s="321">
        <v>3054.0963800000004</v>
      </c>
      <c r="K49" s="322">
        <v>4000.907439999999</v>
      </c>
      <c r="L49" s="323">
        <v>3122.9815200000007</v>
      </c>
      <c r="M49" s="324">
        <v>3016.3358499999999</v>
      </c>
      <c r="N49" s="324">
        <v>3583.5646699999998</v>
      </c>
      <c r="O49" s="324">
        <v>4273.7441200000021</v>
      </c>
      <c r="P49" s="419">
        <v>3887.4671599999997</v>
      </c>
      <c r="Q49" s="422">
        <v>4609.7417799999994</v>
      </c>
      <c r="R49" s="417">
        <v>5755.3790000000008</v>
      </c>
    </row>
    <row r="50" spans="2:18" ht="24.95" customHeight="1">
      <c r="B50" s="318" t="s">
        <v>111</v>
      </c>
      <c r="C50" s="319" t="s">
        <v>112</v>
      </c>
      <c r="D50" s="328">
        <v>316.84963999999997</v>
      </c>
      <c r="E50" s="328">
        <v>434.42307103943313</v>
      </c>
      <c r="F50" s="328">
        <v>1215.1150093924662</v>
      </c>
      <c r="G50" s="328">
        <v>1697.8690250865984</v>
      </c>
      <c r="H50" s="328">
        <v>1522.9540900000011</v>
      </c>
      <c r="I50" s="328">
        <v>1444.8576638081577</v>
      </c>
      <c r="J50" s="321">
        <v>728.63945999999964</v>
      </c>
      <c r="K50" s="322">
        <v>557.36850000000015</v>
      </c>
      <c r="L50" s="323">
        <v>492.24149999999975</v>
      </c>
      <c r="M50" s="324">
        <v>319.87229999999937</v>
      </c>
      <c r="N50" s="324">
        <v>329.50839999999982</v>
      </c>
      <c r="O50" s="324">
        <v>383.9555000000002</v>
      </c>
      <c r="P50" s="419">
        <v>300.0314800000001</v>
      </c>
      <c r="Q50" s="422">
        <v>180.86100000000002</v>
      </c>
      <c r="R50" s="417">
        <v>111.67988999999999</v>
      </c>
    </row>
    <row r="51" spans="2:18" ht="24.95" customHeight="1">
      <c r="B51" s="318" t="s">
        <v>113</v>
      </c>
      <c r="C51" s="319" t="s">
        <v>114</v>
      </c>
      <c r="D51" s="328">
        <v>4547.0030199999992</v>
      </c>
      <c r="E51" s="328">
        <v>4877.7091419547796</v>
      </c>
      <c r="F51" s="328">
        <v>4199.3364229758736</v>
      </c>
      <c r="G51" s="328">
        <v>3136.2296167621389</v>
      </c>
      <c r="H51" s="328">
        <v>7846.7996299999977</v>
      </c>
      <c r="I51" s="328">
        <v>6184.8421388100833</v>
      </c>
      <c r="J51" s="321">
        <v>1130.9179999999999</v>
      </c>
      <c r="K51" s="322">
        <v>1530.3820000000001</v>
      </c>
      <c r="L51" s="323">
        <v>106.87</v>
      </c>
      <c r="M51" s="324">
        <v>29093.647499999995</v>
      </c>
      <c r="N51" s="324">
        <v>100.75</v>
      </c>
      <c r="O51" s="324">
        <v>82.454000000000008</v>
      </c>
      <c r="P51" s="419">
        <v>221.33283</v>
      </c>
      <c r="Q51" s="422">
        <v>1156.5074199999999</v>
      </c>
      <c r="R51" s="417">
        <v>2040.5410000000002</v>
      </c>
    </row>
    <row r="52" spans="2:18" ht="24.95" customHeight="1">
      <c r="B52" s="318" t="s">
        <v>115</v>
      </c>
      <c r="C52" s="319" t="s">
        <v>116</v>
      </c>
      <c r="D52" s="328">
        <v>2864.8082999999992</v>
      </c>
      <c r="E52" s="328">
        <v>440.66604248050135</v>
      </c>
      <c r="F52" s="328">
        <v>560.84880457248073</v>
      </c>
      <c r="G52" s="328">
        <v>242.06688870023936</v>
      </c>
      <c r="H52" s="328">
        <v>494.17231999999996</v>
      </c>
      <c r="I52" s="328">
        <v>257.36080569215119</v>
      </c>
      <c r="J52" s="321">
        <v>1290.1030599999999</v>
      </c>
      <c r="K52" s="322">
        <v>1521.6929100000002</v>
      </c>
      <c r="L52" s="323">
        <v>1351.8216200000002</v>
      </c>
      <c r="M52" s="324">
        <v>1938.1965199999997</v>
      </c>
      <c r="N52" s="324">
        <v>852.26450000000023</v>
      </c>
      <c r="O52" s="324">
        <v>1037.0511799999999</v>
      </c>
      <c r="P52" s="419">
        <v>1046.61582</v>
      </c>
      <c r="Q52" s="422">
        <v>1038.5353</v>
      </c>
      <c r="R52" s="417">
        <v>885.33609999999999</v>
      </c>
    </row>
    <row r="53" spans="2:18" ht="24.95" customHeight="1">
      <c r="B53" s="318" t="s">
        <v>117</v>
      </c>
      <c r="C53" s="319" t="s">
        <v>118</v>
      </c>
      <c r="D53" s="328">
        <v>3848.8287600000003</v>
      </c>
      <c r="E53" s="328">
        <v>1991.8830432109535</v>
      </c>
      <c r="F53" s="328">
        <v>1427.8738826732151</v>
      </c>
      <c r="G53" s="328">
        <v>1585.1879617045633</v>
      </c>
      <c r="H53" s="328">
        <v>3075.9852499999993</v>
      </c>
      <c r="I53" s="328">
        <v>2515.836060168047</v>
      </c>
      <c r="J53" s="321">
        <v>441.81400000000002</v>
      </c>
      <c r="K53" s="322">
        <v>257.38300000000004</v>
      </c>
      <c r="L53" s="323">
        <v>220.93549999999999</v>
      </c>
      <c r="M53" s="324">
        <v>490.06400000000002</v>
      </c>
      <c r="N53" s="324">
        <v>559.28600000000006</v>
      </c>
      <c r="O53" s="324">
        <v>621.83699999999999</v>
      </c>
      <c r="P53" s="419">
        <v>597.61055999999996</v>
      </c>
      <c r="Q53" s="422">
        <v>525.86465999999996</v>
      </c>
      <c r="R53" s="417">
        <v>663.35686999999996</v>
      </c>
    </row>
    <row r="54" spans="2:18" ht="24.95" customHeight="1">
      <c r="B54" s="318" t="s">
        <v>119</v>
      </c>
      <c r="C54" s="319" t="s">
        <v>120</v>
      </c>
      <c r="D54" s="328">
        <v>156989.37511999995</v>
      </c>
      <c r="E54" s="328">
        <v>126590.67715372739</v>
      </c>
      <c r="F54" s="328">
        <v>120724.14994654784</v>
      </c>
      <c r="G54" s="328">
        <v>160421.61929164361</v>
      </c>
      <c r="H54" s="328">
        <v>143266.49073000008</v>
      </c>
      <c r="I54" s="328">
        <v>132618.87908440252</v>
      </c>
      <c r="J54" s="321">
        <v>110884.43378000001</v>
      </c>
      <c r="K54" s="322">
        <v>128537.83179000005</v>
      </c>
      <c r="L54" s="323">
        <v>132648.38514000003</v>
      </c>
      <c r="M54" s="324">
        <v>102654.93106999998</v>
      </c>
      <c r="N54" s="324">
        <v>115666.51727000001</v>
      </c>
      <c r="O54" s="324">
        <v>90412.719620000105</v>
      </c>
      <c r="P54" s="419">
        <v>92734.106580000021</v>
      </c>
      <c r="Q54" s="422">
        <v>91590.371549999996</v>
      </c>
      <c r="R54" s="417">
        <v>88737.617750000019</v>
      </c>
    </row>
    <row r="55" spans="2:18" ht="24.95" customHeight="1">
      <c r="B55" s="318" t="s">
        <v>121</v>
      </c>
      <c r="C55" s="319" t="s">
        <v>122</v>
      </c>
      <c r="D55" s="328">
        <v>2445.6944799999987</v>
      </c>
      <c r="E55" s="328">
        <v>4536.9860734315589</v>
      </c>
      <c r="F55" s="328">
        <v>5049.5870207804255</v>
      </c>
      <c r="G55" s="328">
        <v>6628.517769320868</v>
      </c>
      <c r="H55" s="328">
        <v>8023.3235000000013</v>
      </c>
      <c r="I55" s="328">
        <v>6003.3090721666813</v>
      </c>
      <c r="J55" s="321">
        <v>1536.1838099999998</v>
      </c>
      <c r="K55" s="322">
        <v>1111.5190900000002</v>
      </c>
      <c r="L55" s="323">
        <v>727.45088999999984</v>
      </c>
      <c r="M55" s="324">
        <v>348.37033000000002</v>
      </c>
      <c r="N55" s="324">
        <v>573.27598999999987</v>
      </c>
      <c r="O55" s="324">
        <v>1678.31566</v>
      </c>
      <c r="P55" s="419">
        <v>927.35839999999985</v>
      </c>
      <c r="Q55" s="422">
        <v>963.67924000000005</v>
      </c>
      <c r="R55" s="417">
        <v>1345.7150199999996</v>
      </c>
    </row>
    <row r="56" spans="2:18" ht="24.95" customHeight="1">
      <c r="B56" s="318" t="s">
        <v>123</v>
      </c>
      <c r="C56" s="319" t="s">
        <v>124</v>
      </c>
      <c r="D56" s="328">
        <v>833.73229000000026</v>
      </c>
      <c r="E56" s="328">
        <v>2057.7475795306964</v>
      </c>
      <c r="F56" s="328">
        <v>3842.029099712694</v>
      </c>
      <c r="G56" s="328">
        <v>4189.4985423965845</v>
      </c>
      <c r="H56" s="328">
        <v>5317.4360699999952</v>
      </c>
      <c r="I56" s="328">
        <v>3173.7677968544886</v>
      </c>
      <c r="J56" s="321">
        <v>3480.7429899999993</v>
      </c>
      <c r="K56" s="322">
        <v>4260.3664100000015</v>
      </c>
      <c r="L56" s="323">
        <v>4105.0363099999995</v>
      </c>
      <c r="M56" s="324">
        <v>3478.0790500000007</v>
      </c>
      <c r="N56" s="324">
        <v>2911.0604200000007</v>
      </c>
      <c r="O56" s="324">
        <v>2802.6134600000009</v>
      </c>
      <c r="P56" s="419">
        <v>3295.2474800000005</v>
      </c>
      <c r="Q56" s="422">
        <v>3864.4798899999996</v>
      </c>
      <c r="R56" s="417">
        <v>4188.9649399999998</v>
      </c>
    </row>
    <row r="57" spans="2:18" ht="24.95" customHeight="1">
      <c r="B57" s="318" t="s">
        <v>125</v>
      </c>
      <c r="C57" s="300" t="s">
        <v>126</v>
      </c>
      <c r="D57" s="328">
        <v>49782.396130000008</v>
      </c>
      <c r="E57" s="328">
        <v>54373.147568013315</v>
      </c>
      <c r="F57" s="328">
        <v>65329.328547362864</v>
      </c>
      <c r="G57" s="328">
        <v>51929.995446343033</v>
      </c>
      <c r="H57" s="328">
        <v>44449.086529999899</v>
      </c>
      <c r="I57" s="328">
        <v>8656.3558756745988</v>
      </c>
      <c r="J57" s="321">
        <v>16247.487700000007</v>
      </c>
      <c r="K57" s="322">
        <v>19027.544870000012</v>
      </c>
      <c r="L57" s="323">
        <v>23848.050800000005</v>
      </c>
      <c r="M57" s="324">
        <v>27166.529109999996</v>
      </c>
      <c r="N57" s="324">
        <v>33310.680350000031</v>
      </c>
      <c r="O57" s="324">
        <v>24506.769140000019</v>
      </c>
      <c r="P57" s="419">
        <v>29142.709090000008</v>
      </c>
      <c r="Q57" s="422">
        <v>33897.469980000009</v>
      </c>
      <c r="R57" s="417">
        <v>36717.990220000022</v>
      </c>
    </row>
    <row r="58" spans="2:18" ht="24.95" customHeight="1">
      <c r="B58" s="318" t="s">
        <v>127</v>
      </c>
      <c r="C58" s="319" t="s">
        <v>128</v>
      </c>
      <c r="D58" s="328">
        <v>167605.53581999996</v>
      </c>
      <c r="E58" s="328">
        <v>158955.07998795225</v>
      </c>
      <c r="F58" s="328">
        <v>216213.06346907519</v>
      </c>
      <c r="G58" s="328">
        <v>135576.46167941531</v>
      </c>
      <c r="H58" s="328">
        <v>118828.76229999996</v>
      </c>
      <c r="I58" s="328">
        <v>181044.45445023416</v>
      </c>
      <c r="J58" s="321">
        <v>56850.349680000036</v>
      </c>
      <c r="K58" s="322">
        <v>68637.833349999928</v>
      </c>
      <c r="L58" s="323">
        <v>92277.630539999955</v>
      </c>
      <c r="M58" s="324">
        <v>68914.563430000009</v>
      </c>
      <c r="N58" s="324">
        <v>66691.054899999988</v>
      </c>
      <c r="O58" s="324">
        <v>116645.12174000003</v>
      </c>
      <c r="P58" s="419">
        <v>124944.60066999988</v>
      </c>
      <c r="Q58" s="422">
        <v>103386.88209</v>
      </c>
      <c r="R58" s="417">
        <v>141133.18754999997</v>
      </c>
    </row>
    <row r="59" spans="2:18" ht="24.95" customHeight="1">
      <c r="B59" s="318" t="s">
        <v>129</v>
      </c>
      <c r="C59" s="319" t="s">
        <v>130</v>
      </c>
      <c r="D59" s="328">
        <v>780.43365999999992</v>
      </c>
      <c r="E59" s="328">
        <v>2245.7482611881896</v>
      </c>
      <c r="F59" s="328">
        <v>3357.8902508323481</v>
      </c>
      <c r="G59" s="328">
        <v>2672.3999696213687</v>
      </c>
      <c r="H59" s="328">
        <v>3160.2490999999968</v>
      </c>
      <c r="I59" s="328">
        <v>4325.4358418692136</v>
      </c>
      <c r="J59" s="321">
        <v>15636.555320000012</v>
      </c>
      <c r="K59" s="322">
        <v>30752.749819999975</v>
      </c>
      <c r="L59" s="323">
        <v>35357.495209999994</v>
      </c>
      <c r="M59" s="324">
        <v>33737.303820000001</v>
      </c>
      <c r="N59" s="324">
        <v>37857.922349999993</v>
      </c>
      <c r="O59" s="324">
        <v>36377.865270000017</v>
      </c>
      <c r="P59" s="419">
        <v>35703.712589999996</v>
      </c>
      <c r="Q59" s="422">
        <v>40519.662710000004</v>
      </c>
      <c r="R59" s="417">
        <v>43546.318210000005</v>
      </c>
    </row>
    <row r="60" spans="2:18" ht="24.95" customHeight="1">
      <c r="B60" s="318" t="s">
        <v>131</v>
      </c>
      <c r="C60" s="319" t="s">
        <v>158</v>
      </c>
      <c r="D60" s="328">
        <v>10203.927379999997</v>
      </c>
      <c r="E60" s="328">
        <v>27561.004216162488</v>
      </c>
      <c r="F60" s="328">
        <v>6181.2459662267938</v>
      </c>
      <c r="G60" s="328">
        <v>5743.8196050021797</v>
      </c>
      <c r="H60" s="328">
        <v>4359.7425099999982</v>
      </c>
      <c r="I60" s="328">
        <v>4936.4883391223848</v>
      </c>
      <c r="J60" s="321">
        <v>6147.8426600000021</v>
      </c>
      <c r="K60" s="322">
        <v>9444.5329999999976</v>
      </c>
      <c r="L60" s="323">
        <v>11700.121749999995</v>
      </c>
      <c r="M60" s="324">
        <v>21078.817599999998</v>
      </c>
      <c r="N60" s="324">
        <v>57630.357499999991</v>
      </c>
      <c r="O60" s="324">
        <v>63304.097300000016</v>
      </c>
      <c r="P60" s="419">
        <v>53727.687969999999</v>
      </c>
      <c r="Q60" s="422">
        <v>56989.019840000008</v>
      </c>
      <c r="R60" s="417">
        <v>71330.968999999997</v>
      </c>
    </row>
    <row r="61" spans="2:18" ht="24.95" customHeight="1">
      <c r="B61" s="318" t="s">
        <v>133</v>
      </c>
      <c r="C61" s="319" t="s">
        <v>134</v>
      </c>
      <c r="D61" s="328">
        <v>2642.1767600000017</v>
      </c>
      <c r="E61" s="328">
        <v>5284.1801037255209</v>
      </c>
      <c r="F61" s="328">
        <v>1637.7668322468526</v>
      </c>
      <c r="G61" s="328">
        <v>1679.6455474518298</v>
      </c>
      <c r="H61" s="328">
        <v>701.41626000000019</v>
      </c>
      <c r="I61" s="328">
        <v>409.96288941887906</v>
      </c>
      <c r="J61" s="321">
        <v>26119.60463999999</v>
      </c>
      <c r="K61" s="322">
        <v>30871.258210000015</v>
      </c>
      <c r="L61" s="323">
        <v>31572.979940000005</v>
      </c>
      <c r="M61" s="324">
        <v>28109.899200000011</v>
      </c>
      <c r="N61" s="324">
        <v>26190.826680000016</v>
      </c>
      <c r="O61" s="324">
        <v>23956.192020000002</v>
      </c>
      <c r="P61" s="419">
        <v>23450.389019999999</v>
      </c>
      <c r="Q61" s="422">
        <v>25915.942609999998</v>
      </c>
      <c r="R61" s="417">
        <v>60705.778900000005</v>
      </c>
    </row>
    <row r="62" spans="2:18" ht="24.95" customHeight="1">
      <c r="B62" s="329" t="s">
        <v>159</v>
      </c>
      <c r="C62" s="330" t="s">
        <v>160</v>
      </c>
      <c r="D62" s="331">
        <v>463.13948000000005</v>
      </c>
      <c r="E62" s="331">
        <v>875.30587579240091</v>
      </c>
      <c r="F62" s="331">
        <v>1183.8940300317481</v>
      </c>
      <c r="G62" s="331">
        <v>553.56175362318754</v>
      </c>
      <c r="H62" s="331">
        <v>904.53884999999991</v>
      </c>
      <c r="I62" s="331">
        <v>505.61660190764815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413"/>
    </row>
    <row r="63" spans="2:18" ht="20.100000000000001" customHeight="1">
      <c r="B63" s="333"/>
      <c r="C63" s="383" t="s">
        <v>34</v>
      </c>
      <c r="D63" s="384">
        <f t="shared" ref="D63:I63" si="2">SUM(D42:D62)</f>
        <v>481204.17090999993</v>
      </c>
      <c r="E63" s="385">
        <f t="shared" si="2"/>
        <v>464632.43782639661</v>
      </c>
      <c r="F63" s="385">
        <f t="shared" si="2"/>
        <v>551926.28890470206</v>
      </c>
      <c r="G63" s="385">
        <f t="shared" si="2"/>
        <v>432559.29255037883</v>
      </c>
      <c r="H63" s="385">
        <f t="shared" si="2"/>
        <v>387621.51201000001</v>
      </c>
      <c r="I63" s="385">
        <f t="shared" si="2"/>
        <v>390029.22758571705</v>
      </c>
      <c r="J63" s="385">
        <f t="shared" ref="J63:R63" si="3">SUM(J42:J62)</f>
        <v>264359.01263000001</v>
      </c>
      <c r="K63" s="385">
        <f t="shared" si="3"/>
        <v>330711.45572999993</v>
      </c>
      <c r="L63" s="385">
        <f t="shared" si="3"/>
        <v>365015.00382999989</v>
      </c>
      <c r="M63" s="385">
        <f t="shared" si="3"/>
        <v>341785.09557999996</v>
      </c>
      <c r="N63" s="385">
        <f t="shared" si="3"/>
        <v>367925.86025999999</v>
      </c>
      <c r="O63" s="386">
        <f t="shared" si="3"/>
        <v>386027.91434000019</v>
      </c>
      <c r="P63" s="386">
        <f t="shared" si="3"/>
        <v>389824.14918999991</v>
      </c>
      <c r="Q63" s="385">
        <f t="shared" si="3"/>
        <v>388441.88344000001</v>
      </c>
      <c r="R63" s="420">
        <f t="shared" si="3"/>
        <v>485588.91284999996</v>
      </c>
    </row>
    <row r="64" spans="2:18">
      <c r="B64" s="106"/>
      <c r="C64" s="112"/>
      <c r="D64" s="284"/>
      <c r="E64" s="284"/>
      <c r="F64" s="284"/>
      <c r="G64" s="284"/>
      <c r="H64" s="284"/>
      <c r="I64" s="284"/>
      <c r="J64" s="284"/>
      <c r="K64" s="284"/>
      <c r="L64" s="285"/>
      <c r="M64" s="285"/>
      <c r="N64" s="285"/>
      <c r="O64" s="285"/>
      <c r="P64" s="285"/>
      <c r="Q64" s="285"/>
    </row>
    <row r="66" spans="2:13" ht="18.75">
      <c r="B66" s="51" t="s">
        <v>254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2:13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2:13" ht="51">
      <c r="B68" s="340" t="s">
        <v>163</v>
      </c>
      <c r="C68" s="341" t="s">
        <v>141</v>
      </c>
      <c r="D68" s="341" t="s">
        <v>142</v>
      </c>
      <c r="E68" s="341" t="s">
        <v>143</v>
      </c>
      <c r="F68" s="341" t="s">
        <v>144</v>
      </c>
      <c r="G68" s="341" t="s">
        <v>146</v>
      </c>
      <c r="H68" s="341" t="s">
        <v>164</v>
      </c>
      <c r="I68" s="341" t="s">
        <v>150</v>
      </c>
      <c r="J68" s="341" t="s">
        <v>165</v>
      </c>
      <c r="K68" s="342" t="s">
        <v>34</v>
      </c>
      <c r="L68" s="110"/>
      <c r="M68" s="110"/>
    </row>
    <row r="69" spans="2:13">
      <c r="B69" s="343" t="s">
        <v>157</v>
      </c>
      <c r="C69" s="344">
        <v>0</v>
      </c>
      <c r="D69" s="344">
        <v>11348.758400000001</v>
      </c>
      <c r="E69" s="344">
        <v>250708.76640000031</v>
      </c>
      <c r="F69" s="344">
        <v>6125.6101800000006</v>
      </c>
      <c r="G69" s="344">
        <v>58596.85803000001</v>
      </c>
      <c r="H69" s="344">
        <v>39342.987049999952</v>
      </c>
      <c r="I69" s="344">
        <v>110445.60777000009</v>
      </c>
      <c r="J69" s="344">
        <v>710.97960000000012</v>
      </c>
      <c r="K69" s="334">
        <f t="shared" ref="K69:K74" si="4">SUM(C69:J69)</f>
        <v>477279.56743000034</v>
      </c>
      <c r="L69" s="110"/>
      <c r="M69" s="110"/>
    </row>
    <row r="70" spans="2:13">
      <c r="B70" s="343">
        <v>2000</v>
      </c>
      <c r="C70" s="344">
        <v>0</v>
      </c>
      <c r="D70" s="344">
        <v>16772.282067978638</v>
      </c>
      <c r="E70" s="344">
        <v>245221.3977493752</v>
      </c>
      <c r="F70" s="344">
        <v>8965.6096286550164</v>
      </c>
      <c r="G70" s="344">
        <v>33283.406740695238</v>
      </c>
      <c r="H70" s="344">
        <v>18114.181432192501</v>
      </c>
      <c r="I70" s="344">
        <v>139390.24575262296</v>
      </c>
      <c r="J70" s="344">
        <v>0</v>
      </c>
      <c r="K70" s="334">
        <f t="shared" si="4"/>
        <v>461747.12337151956</v>
      </c>
      <c r="L70" s="110"/>
      <c r="M70" s="110"/>
    </row>
    <row r="71" spans="2:13">
      <c r="B71" s="343">
        <v>2001</v>
      </c>
      <c r="C71" s="344">
        <v>2.209359884262085</v>
      </c>
      <c r="D71" s="344">
        <v>12425.092429468932</v>
      </c>
      <c r="E71" s="344">
        <v>333314.32754891535</v>
      </c>
      <c r="F71" s="344">
        <v>4552.9592406228185</v>
      </c>
      <c r="G71" s="344">
        <v>59269.193446964142</v>
      </c>
      <c r="H71" s="345">
        <v>36017.642706336468</v>
      </c>
      <c r="I71" s="345">
        <v>102491.76629622704</v>
      </c>
      <c r="J71" s="346">
        <v>0</v>
      </c>
      <c r="K71" s="334">
        <f t="shared" si="4"/>
        <v>548073.19102841895</v>
      </c>
      <c r="L71" s="110"/>
      <c r="M71" s="110"/>
    </row>
    <row r="72" spans="2:13">
      <c r="B72" s="343">
        <v>2002</v>
      </c>
      <c r="C72" s="344">
        <v>7.6175699234008789</v>
      </c>
      <c r="D72" s="344">
        <v>21080.446778309095</v>
      </c>
      <c r="E72" s="344">
        <v>193601.89740777295</v>
      </c>
      <c r="F72" s="344">
        <v>9427.5721912682056</v>
      </c>
      <c r="G72" s="344">
        <v>56568.255878214666</v>
      </c>
      <c r="H72" s="344">
        <v>28678.807194720612</v>
      </c>
      <c r="I72" s="344">
        <v>123194.69553016991</v>
      </c>
      <c r="J72" s="344">
        <v>0</v>
      </c>
      <c r="K72" s="334">
        <f t="shared" si="4"/>
        <v>432559.29255037883</v>
      </c>
      <c r="L72" s="110"/>
      <c r="M72" s="110"/>
    </row>
    <row r="73" spans="2:13">
      <c r="B73" s="343">
        <v>2003</v>
      </c>
      <c r="C73" s="344">
        <v>32.721870000000003</v>
      </c>
      <c r="D73" s="344">
        <v>26056.048210000023</v>
      </c>
      <c r="E73" s="344">
        <v>148236.32078000015</v>
      </c>
      <c r="F73" s="344">
        <v>3723.8608799999988</v>
      </c>
      <c r="G73" s="344">
        <v>53799.939349999964</v>
      </c>
      <c r="H73" s="344">
        <v>36570.623779999813</v>
      </c>
      <c r="I73" s="344">
        <v>119201.87713999995</v>
      </c>
      <c r="J73" s="344">
        <v>0</v>
      </c>
      <c r="K73" s="334">
        <f t="shared" si="4"/>
        <v>387621.39200999989</v>
      </c>
      <c r="L73" s="110"/>
      <c r="M73" s="110"/>
    </row>
    <row r="74" spans="2:13">
      <c r="B74" s="347">
        <v>2004</v>
      </c>
      <c r="C74" s="348">
        <v>9.0829200744628906</v>
      </c>
      <c r="D74" s="348">
        <v>24519.294824945675</v>
      </c>
      <c r="E74" s="348">
        <v>192220.66727149556</v>
      </c>
      <c r="F74" s="348">
        <v>44.477001190185547</v>
      </c>
      <c r="G74" s="348">
        <v>19382.05924099253</v>
      </c>
      <c r="H74" s="348">
        <v>31323.515313629148</v>
      </c>
      <c r="I74" s="348">
        <v>122530.13101338944</v>
      </c>
      <c r="J74" s="349">
        <v>0</v>
      </c>
      <c r="K74" s="335">
        <f t="shared" si="4"/>
        <v>390029.22758571699</v>
      </c>
      <c r="L74" s="110"/>
      <c r="M74" s="110"/>
    </row>
    <row r="75" spans="2:13">
      <c r="B75" s="350"/>
      <c r="C75" s="336"/>
      <c r="D75" s="336"/>
      <c r="E75" s="336"/>
      <c r="F75" s="336"/>
      <c r="G75" s="336"/>
      <c r="H75" s="336"/>
      <c r="I75" s="336"/>
      <c r="J75" s="336"/>
      <c r="K75" s="336"/>
      <c r="L75" s="110"/>
      <c r="M75" s="110"/>
    </row>
    <row r="76" spans="2:13">
      <c r="B76" s="351">
        <v>2006</v>
      </c>
      <c r="C76" s="352">
        <v>484.36900000000003</v>
      </c>
      <c r="D76" s="353">
        <v>24131.538310000022</v>
      </c>
      <c r="E76" s="353">
        <v>54709.710499999986</v>
      </c>
      <c r="F76" s="353">
        <v>1.0216600000000002</v>
      </c>
      <c r="G76" s="353">
        <v>108836.64998000002</v>
      </c>
      <c r="H76" s="353">
        <v>46105.049200000052</v>
      </c>
      <c r="I76" s="353">
        <v>29975.443980000011</v>
      </c>
      <c r="J76" s="354">
        <v>115.23</v>
      </c>
      <c r="K76" s="337">
        <f t="shared" ref="K76:K83" si="5">SUM(C76:J76)</f>
        <v>264359.01263000013</v>
      </c>
      <c r="L76" s="110"/>
      <c r="M76" s="110"/>
    </row>
    <row r="77" spans="2:13">
      <c r="B77" s="355">
        <v>2007</v>
      </c>
      <c r="C77" s="356">
        <v>1037.2349999999999</v>
      </c>
      <c r="D77" s="357">
        <v>30661.001049999999</v>
      </c>
      <c r="E77" s="357">
        <v>62800.068999999967</v>
      </c>
      <c r="F77" s="357">
        <v>4.3099999999999996</v>
      </c>
      <c r="G77" s="357">
        <v>126790.76042000006</v>
      </c>
      <c r="H77" s="357">
        <v>57311.392410000015</v>
      </c>
      <c r="I77" s="357">
        <v>51900.232849999993</v>
      </c>
      <c r="J77" s="358">
        <v>206.45500000000001</v>
      </c>
      <c r="K77" s="338">
        <f t="shared" si="5"/>
        <v>330711.45573000005</v>
      </c>
      <c r="L77" s="110"/>
      <c r="M77" s="110"/>
    </row>
    <row r="78" spans="2:13">
      <c r="B78" s="355">
        <v>2008</v>
      </c>
      <c r="C78" s="359">
        <v>1514.6816000000001</v>
      </c>
      <c r="D78" s="360">
        <v>31914.479960000001</v>
      </c>
      <c r="E78" s="360">
        <v>60753.89131999993</v>
      </c>
      <c r="F78" s="361">
        <v>0</v>
      </c>
      <c r="G78" s="360">
        <v>129662.80003000003</v>
      </c>
      <c r="H78" s="361">
        <v>58878.815059999986</v>
      </c>
      <c r="I78" s="360">
        <v>82217.812490000011</v>
      </c>
      <c r="J78" s="362">
        <v>72.52337</v>
      </c>
      <c r="K78" s="338">
        <f t="shared" si="5"/>
        <v>365015.00383</v>
      </c>
      <c r="L78" s="110"/>
      <c r="M78" s="110"/>
    </row>
    <row r="79" spans="2:13">
      <c r="B79" s="343">
        <v>2009</v>
      </c>
      <c r="C79" s="360">
        <v>196.04649999999995</v>
      </c>
      <c r="D79" s="360">
        <v>27156.902229999992</v>
      </c>
      <c r="E79" s="360">
        <v>68627.199730000008</v>
      </c>
      <c r="F79" s="361">
        <v>0</v>
      </c>
      <c r="G79" s="360">
        <v>91458.86069999999</v>
      </c>
      <c r="H79" s="361">
        <v>55007.370080000001</v>
      </c>
      <c r="I79" s="360">
        <v>99248.551340000005</v>
      </c>
      <c r="J79" s="362">
        <v>90.165000000000006</v>
      </c>
      <c r="K79" s="338">
        <f t="shared" si="5"/>
        <v>341785.09557999996</v>
      </c>
      <c r="L79" s="110"/>
      <c r="M79" s="110"/>
    </row>
    <row r="80" spans="2:13">
      <c r="B80" s="355">
        <v>2010</v>
      </c>
      <c r="C80" s="359">
        <v>187.98699999999997</v>
      </c>
      <c r="D80" s="360">
        <v>32980.367509999996</v>
      </c>
      <c r="E80" s="360">
        <v>98590.91018000005</v>
      </c>
      <c r="F80" s="361">
        <v>0.06</v>
      </c>
      <c r="G80" s="360">
        <v>103011.81502999993</v>
      </c>
      <c r="H80" s="361">
        <v>61230.274390000021</v>
      </c>
      <c r="I80" s="360">
        <v>71759.428169999999</v>
      </c>
      <c r="J80" s="362">
        <v>165.018</v>
      </c>
      <c r="K80" s="338">
        <f t="shared" si="5"/>
        <v>367925.86027999996</v>
      </c>
      <c r="L80" s="110"/>
      <c r="M80" s="110"/>
    </row>
    <row r="81" spans="2:13">
      <c r="B81" s="355">
        <v>2011</v>
      </c>
      <c r="C81" s="363">
        <v>479.46699999999993</v>
      </c>
      <c r="D81" s="364">
        <v>30707.174270000003</v>
      </c>
      <c r="E81" s="364">
        <v>102211.32214</v>
      </c>
      <c r="F81" s="361">
        <v>0</v>
      </c>
      <c r="G81" s="364">
        <v>69562.539070000013</v>
      </c>
      <c r="H81" s="364">
        <v>62639.647889999993</v>
      </c>
      <c r="I81" s="364">
        <v>120241.06397000002</v>
      </c>
      <c r="J81" s="365">
        <v>186.7</v>
      </c>
      <c r="K81" s="338">
        <f t="shared" si="5"/>
        <v>386027.91434000008</v>
      </c>
      <c r="L81" s="110"/>
      <c r="M81" s="110"/>
    </row>
    <row r="82" spans="2:13">
      <c r="B82" s="355">
        <v>2012</v>
      </c>
      <c r="C82" s="363">
        <v>1852.0920099999998</v>
      </c>
      <c r="D82" s="364">
        <v>31516.159200000002</v>
      </c>
      <c r="E82" s="364">
        <v>89716.030400000003</v>
      </c>
      <c r="F82" s="361">
        <v>0</v>
      </c>
      <c r="G82" s="364">
        <v>86221.864389999901</v>
      </c>
      <c r="H82" s="364">
        <v>51662.98122000006</v>
      </c>
      <c r="I82" s="364">
        <v>128684.80822000011</v>
      </c>
      <c r="J82" s="365">
        <v>170.21375</v>
      </c>
      <c r="K82" s="338">
        <f t="shared" si="5"/>
        <v>389824.14919000008</v>
      </c>
      <c r="L82" s="110"/>
      <c r="M82" s="110"/>
    </row>
    <row r="83" spans="2:13">
      <c r="B83" s="355">
        <v>2013</v>
      </c>
      <c r="C83" s="423">
        <v>5418.777000000001</v>
      </c>
      <c r="D83" s="424">
        <v>29220.168859999998</v>
      </c>
      <c r="E83" s="424">
        <v>90044.330999999991</v>
      </c>
      <c r="F83" s="424">
        <v>7.524</v>
      </c>
      <c r="G83" s="424">
        <v>82580.973070000007</v>
      </c>
      <c r="H83" s="424">
        <v>68482.626550000001</v>
      </c>
      <c r="I83" s="424">
        <v>112444.24595999999</v>
      </c>
      <c r="J83" s="424">
        <v>243.23699999999999</v>
      </c>
      <c r="K83" s="409">
        <f t="shared" si="5"/>
        <v>388441.88344000001</v>
      </c>
      <c r="L83" s="110"/>
      <c r="M83" s="110"/>
    </row>
    <row r="84" spans="2:13">
      <c r="B84" s="366">
        <v>2014</v>
      </c>
      <c r="C84" s="425">
        <v>7129.8240000000005</v>
      </c>
      <c r="D84" s="426">
        <v>29895.591690000008</v>
      </c>
      <c r="E84" s="426">
        <v>97076.694260000004</v>
      </c>
      <c r="F84" s="426">
        <v>0</v>
      </c>
      <c r="G84" s="426">
        <v>110197.84595999998</v>
      </c>
      <c r="H84" s="426">
        <v>86539.753940000024</v>
      </c>
      <c r="I84" s="426">
        <v>154542.13700000002</v>
      </c>
      <c r="J84" s="426">
        <v>207.066</v>
      </c>
      <c r="K84" s="339">
        <f>SUM(C84:J84)</f>
        <v>485588.91284999996</v>
      </c>
      <c r="L84" s="110"/>
      <c r="M84" s="110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E20"/>
  <sheetViews>
    <sheetView showGridLines="0" workbookViewId="0">
      <selection activeCell="C22" sqref="C22"/>
    </sheetView>
  </sheetViews>
  <sheetFormatPr defaultRowHeight="12.75"/>
  <cols>
    <col min="1" max="1" width="5.7109375" style="15" customWidth="1"/>
    <col min="2" max="2" width="33.5703125" style="15" customWidth="1"/>
    <col min="3" max="3" width="16.85546875" style="15" customWidth="1"/>
    <col min="4" max="9" width="16" style="15" customWidth="1"/>
    <col min="10" max="10" width="15.42578125" style="15" customWidth="1"/>
    <col min="11" max="11" width="17" style="15" customWidth="1"/>
    <col min="12" max="12" width="15.7109375" style="15" customWidth="1"/>
    <col min="13" max="13" width="15" style="15" customWidth="1"/>
    <col min="14" max="14" width="11.42578125" style="15" customWidth="1"/>
    <col min="15" max="15" width="9.140625" style="15"/>
    <col min="16" max="16" width="14.42578125" style="15" customWidth="1"/>
    <col min="17" max="17" width="12.5703125" style="15" customWidth="1"/>
    <col min="18" max="21" width="12" style="15" customWidth="1"/>
    <col min="22" max="22" width="14.28515625" style="15" customWidth="1"/>
    <col min="23" max="23" width="12" style="15" customWidth="1"/>
    <col min="24" max="16384" width="9.140625" style="15"/>
  </cols>
  <sheetData>
    <row r="1" spans="1:109">
      <c r="A1" s="121"/>
    </row>
    <row r="2" spans="1:109" ht="18.75">
      <c r="B2" s="51" t="s">
        <v>236</v>
      </c>
      <c r="D2" s="18"/>
      <c r="E2" s="18"/>
      <c r="F2" s="18"/>
      <c r="G2" s="18"/>
      <c r="H2" s="18"/>
      <c r="I2" s="18"/>
    </row>
    <row r="3" spans="1:109" ht="18.75">
      <c r="B3" s="52" t="s">
        <v>17</v>
      </c>
    </row>
    <row r="4" spans="1:109" ht="15.75">
      <c r="B4" s="37"/>
    </row>
    <row r="5" spans="1:109" ht="12.75" customHeight="1">
      <c r="B5" s="433" t="s">
        <v>23</v>
      </c>
      <c r="C5" s="439" t="s">
        <v>13</v>
      </c>
      <c r="D5" s="440"/>
      <c r="E5" s="440"/>
      <c r="F5" s="440"/>
      <c r="G5" s="440"/>
      <c r="H5" s="440"/>
      <c r="I5" s="440"/>
      <c r="J5" s="440"/>
      <c r="K5" s="441"/>
      <c r="L5" s="437" t="s">
        <v>176</v>
      </c>
    </row>
    <row r="6" spans="1:109" s="55" customFormat="1" ht="37.5" customHeight="1">
      <c r="A6" s="53"/>
      <c r="B6" s="434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38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4"/>
    </row>
    <row r="7" spans="1:109" ht="24.95" customHeight="1">
      <c r="B7" s="251" t="s">
        <v>25</v>
      </c>
      <c r="C7" s="249">
        <v>0</v>
      </c>
      <c r="D7" s="209">
        <v>0</v>
      </c>
      <c r="E7" s="209">
        <v>0</v>
      </c>
      <c r="F7" s="209">
        <v>0</v>
      </c>
      <c r="G7" s="209">
        <v>0</v>
      </c>
      <c r="H7" s="209">
        <v>37.11542</v>
      </c>
      <c r="I7" s="209">
        <v>0</v>
      </c>
      <c r="J7" s="209">
        <v>0</v>
      </c>
      <c r="K7" s="210">
        <v>0</v>
      </c>
      <c r="L7" s="103">
        <f>SUM(C7:K7)</f>
        <v>37.11542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</row>
    <row r="8" spans="1:109" ht="24.95" customHeight="1">
      <c r="B8" s="56" t="s">
        <v>26</v>
      </c>
      <c r="C8" s="250">
        <v>0</v>
      </c>
      <c r="D8" s="63">
        <v>0</v>
      </c>
      <c r="E8" s="63">
        <v>0</v>
      </c>
      <c r="F8" s="63">
        <v>0</v>
      </c>
      <c r="G8" s="63">
        <v>0</v>
      </c>
      <c r="H8" s="63">
        <v>33.459821000000005</v>
      </c>
      <c r="I8" s="63">
        <v>0</v>
      </c>
      <c r="J8" s="63">
        <v>0</v>
      </c>
      <c r="K8" s="207">
        <v>0</v>
      </c>
      <c r="L8" s="104">
        <f>SUM(C8:K8)</f>
        <v>33.459821000000005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</row>
    <row r="9" spans="1:109" ht="24.95" customHeight="1">
      <c r="B9" s="56" t="s">
        <v>27</v>
      </c>
      <c r="C9" s="250">
        <v>31.560000000000002</v>
      </c>
      <c r="D9" s="63">
        <v>1427.414669</v>
      </c>
      <c r="E9" s="63">
        <v>0</v>
      </c>
      <c r="F9" s="63">
        <v>0</v>
      </c>
      <c r="G9" s="63">
        <v>47.492260000000002</v>
      </c>
      <c r="H9" s="63">
        <v>367.54984899999988</v>
      </c>
      <c r="I9" s="63">
        <v>186.13299100000003</v>
      </c>
      <c r="J9" s="63">
        <v>483.96811199999991</v>
      </c>
      <c r="K9" s="207">
        <v>0</v>
      </c>
      <c r="L9" s="104">
        <f t="shared" ref="L9:L12" si="0">SUM(C9:K9)</f>
        <v>2544.1178809999997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</row>
    <row r="10" spans="1:109" ht="24.95" customHeight="1">
      <c r="B10" s="56" t="s">
        <v>28</v>
      </c>
      <c r="C10" s="250">
        <v>102.949961</v>
      </c>
      <c r="D10" s="63">
        <v>650.41048899999987</v>
      </c>
      <c r="E10" s="63">
        <v>135.21759</v>
      </c>
      <c r="F10" s="63">
        <v>421.62652800000001</v>
      </c>
      <c r="G10" s="63">
        <v>0</v>
      </c>
      <c r="H10" s="63">
        <v>95.208770000000001</v>
      </c>
      <c r="I10" s="63">
        <v>561.94584000000009</v>
      </c>
      <c r="J10" s="63">
        <v>167.55249299999997</v>
      </c>
      <c r="K10" s="207">
        <v>709.39538000000005</v>
      </c>
      <c r="L10" s="104">
        <f t="shared" si="0"/>
        <v>2844.3070509999998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109" ht="24.95" customHeight="1">
      <c r="B11" s="73" t="s">
        <v>29</v>
      </c>
      <c r="C11" s="120">
        <v>0</v>
      </c>
      <c r="D11" s="389">
        <v>0</v>
      </c>
      <c r="E11" s="389">
        <v>0</v>
      </c>
      <c r="F11" s="389">
        <v>0</v>
      </c>
      <c r="G11" s="389">
        <v>0</v>
      </c>
      <c r="H11" s="389">
        <v>0</v>
      </c>
      <c r="I11" s="389">
        <v>0</v>
      </c>
      <c r="J11" s="389">
        <v>0</v>
      </c>
      <c r="K11" s="390">
        <v>0</v>
      </c>
      <c r="L11" s="104">
        <f t="shared" si="0"/>
        <v>0</v>
      </c>
    </row>
    <row r="12" spans="1:109" ht="24.95" customHeight="1">
      <c r="B12" s="388" t="s">
        <v>14</v>
      </c>
      <c r="C12" s="253">
        <v>425.60505000000001</v>
      </c>
      <c r="D12" s="211">
        <v>122.59859999999999</v>
      </c>
      <c r="E12" s="211">
        <v>0</v>
      </c>
      <c r="F12" s="211">
        <v>28.783000000000001</v>
      </c>
      <c r="G12" s="211">
        <v>50.935890000000015</v>
      </c>
      <c r="H12" s="211">
        <v>1244.3192130000004</v>
      </c>
      <c r="I12" s="211">
        <v>295.92145000000005</v>
      </c>
      <c r="J12" s="211">
        <v>282.36396100000002</v>
      </c>
      <c r="K12" s="391">
        <v>0</v>
      </c>
      <c r="L12" s="105">
        <f t="shared" si="0"/>
        <v>2450.5271640000005</v>
      </c>
    </row>
    <row r="13" spans="1:109" ht="21.75" customHeight="1">
      <c r="B13" s="46" t="s">
        <v>34</v>
      </c>
      <c r="C13" s="57">
        <f t="shared" ref="C13:L13" si="1">SUM(C7:C12)</f>
        <v>560.11501099999998</v>
      </c>
      <c r="D13" s="47">
        <f t="shared" si="1"/>
        <v>2200.4237579999995</v>
      </c>
      <c r="E13" s="47">
        <f t="shared" si="1"/>
        <v>135.21759</v>
      </c>
      <c r="F13" s="47">
        <f t="shared" si="1"/>
        <v>450.40952800000002</v>
      </c>
      <c r="G13" s="47">
        <f t="shared" si="1"/>
        <v>98.428150000000016</v>
      </c>
      <c r="H13" s="47">
        <f t="shared" si="1"/>
        <v>1777.6530730000004</v>
      </c>
      <c r="I13" s="47">
        <f t="shared" si="1"/>
        <v>1044.0002810000001</v>
      </c>
      <c r="J13" s="47">
        <f t="shared" si="1"/>
        <v>933.88456599999995</v>
      </c>
      <c r="K13" s="47">
        <f t="shared" si="1"/>
        <v>709.39538000000005</v>
      </c>
      <c r="L13" s="101">
        <f t="shared" si="1"/>
        <v>7909.5273369999995</v>
      </c>
    </row>
    <row r="14" spans="1:109" ht="17.25" customHeight="1"/>
    <row r="15" spans="1:109" ht="17.25" customHeight="1">
      <c r="B15" s="107" t="s">
        <v>32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14"/>
    </row>
    <row r="16" spans="1:109" ht="15" customHeight="1">
      <c r="B16" s="14" t="s">
        <v>39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4" ht="15" customHeight="1">
      <c r="B17" s="15" t="s">
        <v>30</v>
      </c>
    </row>
    <row r="18" spans="2:14" ht="15" customHeight="1">
      <c r="B18" s="435" t="s">
        <v>40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6"/>
    </row>
    <row r="19" spans="2:14" ht="15" customHeight="1">
      <c r="B19" s="58"/>
      <c r="C19" s="58"/>
      <c r="D19" s="58"/>
      <c r="E19" s="118"/>
      <c r="F19" s="118"/>
      <c r="G19" s="118"/>
      <c r="H19" s="118"/>
      <c r="I19" s="118"/>
      <c r="J19" s="58"/>
      <c r="K19" s="90"/>
      <c r="L19" s="58"/>
      <c r="M19" s="58"/>
      <c r="N19" s="16"/>
    </row>
    <row r="20" spans="2:14" ht="15" customHeight="1">
      <c r="B20" s="58"/>
      <c r="C20" s="58"/>
      <c r="D20" s="58"/>
      <c r="E20" s="118"/>
      <c r="F20" s="118"/>
      <c r="G20" s="118"/>
      <c r="H20" s="118"/>
      <c r="I20" s="118"/>
      <c r="J20" s="58"/>
      <c r="K20" s="90"/>
      <c r="L20" s="58"/>
      <c r="M20" s="58"/>
      <c r="N20" s="16"/>
    </row>
  </sheetData>
  <mergeCells count="4">
    <mergeCell ref="B5:B6"/>
    <mergeCell ref="B18:N18"/>
    <mergeCell ref="L5:L6"/>
    <mergeCell ref="C5:K5"/>
  </mergeCells>
  <phoneticPr fontId="2" type="noConversion"/>
  <pageMargins left="0.75" right="0.75" top="1" bottom="1" header="0.5" footer="0.5"/>
  <pageSetup paperSize="9" scale="60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35"/>
  <sheetViews>
    <sheetView showGridLines="0" workbookViewId="0"/>
  </sheetViews>
  <sheetFormatPr defaultRowHeight="12.75"/>
  <cols>
    <col min="1" max="1" width="4.28515625" style="137" customWidth="1"/>
    <col min="2" max="2" width="15.140625" style="137" customWidth="1"/>
    <col min="3" max="3" width="19" style="137" customWidth="1"/>
    <col min="4" max="4" width="17.5703125" style="137" customWidth="1"/>
    <col min="5" max="5" width="14.28515625" style="137" customWidth="1"/>
    <col min="6" max="6" width="15.85546875" style="137" customWidth="1"/>
    <col min="7" max="7" width="9.140625" style="137"/>
    <col min="8" max="8" width="14.85546875" style="137" customWidth="1"/>
    <col min="9" max="9" width="14.140625" style="137" customWidth="1"/>
    <col min="10" max="10" width="14.7109375" style="137" customWidth="1"/>
    <col min="11" max="11" width="14" style="137" customWidth="1"/>
    <col min="12" max="16384" width="9.140625" style="137"/>
  </cols>
  <sheetData>
    <row r="1" spans="1:14">
      <c r="A1" s="121"/>
    </row>
    <row r="2" spans="1:14" ht="18.75">
      <c r="B2" s="134" t="s">
        <v>255</v>
      </c>
      <c r="C2" s="135"/>
      <c r="D2" s="136"/>
      <c r="E2" s="135"/>
      <c r="F2" s="135"/>
      <c r="G2" s="135"/>
      <c r="H2" s="135"/>
      <c r="I2" s="135"/>
      <c r="J2" s="135"/>
      <c r="K2" s="135"/>
    </row>
    <row r="3" spans="1:14" ht="18.75">
      <c r="B3" s="52" t="s">
        <v>17</v>
      </c>
      <c r="C3" s="135"/>
      <c r="D3" s="136"/>
      <c r="E3" s="135"/>
      <c r="F3" s="135"/>
      <c r="G3" s="135"/>
      <c r="H3" s="135"/>
      <c r="I3" s="135"/>
      <c r="J3" s="135"/>
      <c r="K3" s="135"/>
    </row>
    <row r="4" spans="1:14">
      <c r="D4" s="138"/>
    </row>
    <row r="5" spans="1:14">
      <c r="B5" s="128"/>
      <c r="C5" s="129"/>
      <c r="D5" s="451" t="s">
        <v>85</v>
      </c>
      <c r="E5" s="451"/>
      <c r="F5" s="451"/>
      <c r="G5" s="451"/>
      <c r="H5" s="451"/>
      <c r="I5" s="451"/>
      <c r="J5" s="451"/>
      <c r="K5" s="451"/>
      <c r="L5" s="451"/>
      <c r="M5" s="451"/>
      <c r="N5" s="125"/>
    </row>
    <row r="6" spans="1:14" ht="25.5">
      <c r="B6" s="139" t="s">
        <v>163</v>
      </c>
      <c r="C6" s="140" t="s">
        <v>12</v>
      </c>
      <c r="D6" s="141" t="s">
        <v>177</v>
      </c>
      <c r="E6" s="29" t="s">
        <v>167</v>
      </c>
      <c r="F6" s="29" t="s">
        <v>168</v>
      </c>
      <c r="G6" s="29" t="s">
        <v>169</v>
      </c>
      <c r="H6" s="29" t="s">
        <v>170</v>
      </c>
      <c r="I6" s="29" t="s">
        <v>171</v>
      </c>
      <c r="J6" s="29" t="s">
        <v>172</v>
      </c>
      <c r="K6" s="29" t="s">
        <v>173</v>
      </c>
      <c r="L6" s="29" t="s">
        <v>174</v>
      </c>
      <c r="M6" s="142" t="s">
        <v>175</v>
      </c>
      <c r="N6" s="126" t="s">
        <v>176</v>
      </c>
    </row>
    <row r="7" spans="1:14">
      <c r="B7" s="442" t="s">
        <v>178</v>
      </c>
      <c r="C7" s="445" t="s">
        <v>179</v>
      </c>
      <c r="D7" s="143" t="s">
        <v>180</v>
      </c>
      <c r="E7" s="144">
        <v>43.734999999999999</v>
      </c>
      <c r="F7" s="144">
        <v>236.03700000000001</v>
      </c>
      <c r="G7" s="144">
        <v>189.93799999999999</v>
      </c>
      <c r="H7" s="144">
        <v>971.976</v>
      </c>
      <c r="I7" s="144">
        <v>39.218000000000004</v>
      </c>
      <c r="J7" s="144">
        <v>108.908</v>
      </c>
      <c r="K7" s="144">
        <v>121.569</v>
      </c>
      <c r="L7" s="144">
        <v>381.22300000000001</v>
      </c>
      <c r="M7" s="144">
        <v>190.46299999999999</v>
      </c>
      <c r="N7" s="145">
        <f>SUM(E7:M7)</f>
        <v>2283.067</v>
      </c>
    </row>
    <row r="8" spans="1:14">
      <c r="B8" s="443"/>
      <c r="C8" s="446"/>
      <c r="D8" s="146" t="s">
        <v>181</v>
      </c>
      <c r="E8" s="144">
        <v>40.731999999999999</v>
      </c>
      <c r="F8" s="144">
        <v>1643.12</v>
      </c>
      <c r="G8" s="144">
        <v>439.358</v>
      </c>
      <c r="H8" s="144">
        <v>912</v>
      </c>
      <c r="I8" s="144">
        <v>62.225999999999999</v>
      </c>
      <c r="J8" s="144">
        <v>120.283</v>
      </c>
      <c r="K8" s="144">
        <v>153.548</v>
      </c>
      <c r="L8" s="144">
        <v>766.346</v>
      </c>
      <c r="M8" s="144">
        <v>504.28899999999999</v>
      </c>
      <c r="N8" s="147">
        <f t="shared" ref="N8:N55" si="0">SUM(E8:M8)</f>
        <v>4641.9019999999991</v>
      </c>
    </row>
    <row r="9" spans="1:14">
      <c r="B9" s="443"/>
      <c r="C9" s="452"/>
      <c r="D9" s="148" t="s">
        <v>182</v>
      </c>
      <c r="E9" s="144">
        <v>8.2609999999999992</v>
      </c>
      <c r="F9" s="144">
        <v>90.352000000000004</v>
      </c>
      <c r="G9" s="144">
        <v>8.1059999999999999</v>
      </c>
      <c r="H9" s="144">
        <v>13.013</v>
      </c>
      <c r="I9" s="144">
        <v>0.159</v>
      </c>
      <c r="J9" s="144">
        <v>49.36</v>
      </c>
      <c r="K9" s="144">
        <v>4.5439999999999996</v>
      </c>
      <c r="L9" s="144">
        <v>37.28</v>
      </c>
      <c r="M9" s="144">
        <v>2.5179999999999998</v>
      </c>
      <c r="N9" s="147">
        <f t="shared" si="0"/>
        <v>213.59300000000002</v>
      </c>
    </row>
    <row r="10" spans="1:14">
      <c r="B10" s="443"/>
      <c r="C10" s="149" t="s">
        <v>183</v>
      </c>
      <c r="D10" s="150"/>
      <c r="E10" s="151">
        <f t="shared" ref="E10:N10" si="1">SUBTOTAL(9,E7:E9)</f>
        <v>92.727999999999994</v>
      </c>
      <c r="F10" s="151">
        <f t="shared" si="1"/>
        <v>1969.509</v>
      </c>
      <c r="G10" s="151">
        <f t="shared" si="1"/>
        <v>637.40200000000004</v>
      </c>
      <c r="H10" s="151">
        <f t="shared" si="1"/>
        <v>1896.989</v>
      </c>
      <c r="I10" s="151">
        <f t="shared" si="1"/>
        <v>101.60300000000001</v>
      </c>
      <c r="J10" s="151">
        <f t="shared" si="1"/>
        <v>278.55099999999999</v>
      </c>
      <c r="K10" s="151">
        <f t="shared" si="1"/>
        <v>279.661</v>
      </c>
      <c r="L10" s="151">
        <f t="shared" si="1"/>
        <v>1184.8489999999999</v>
      </c>
      <c r="M10" s="151">
        <f t="shared" si="1"/>
        <v>697.27</v>
      </c>
      <c r="N10" s="152">
        <f t="shared" si="1"/>
        <v>7138.561999999999</v>
      </c>
    </row>
    <row r="11" spans="1:14">
      <c r="B11" s="443"/>
      <c r="C11" s="453" t="s">
        <v>184</v>
      </c>
      <c r="D11" s="153" t="s">
        <v>180</v>
      </c>
      <c r="E11" s="154">
        <v>452.01799999999997</v>
      </c>
      <c r="F11" s="155">
        <v>55.363</v>
      </c>
      <c r="G11" s="155">
        <v>0</v>
      </c>
      <c r="H11" s="155">
        <v>309.67200000000003</v>
      </c>
      <c r="I11" s="155">
        <v>0.46300000000000002</v>
      </c>
      <c r="J11" s="155">
        <v>61.235999999999997</v>
      </c>
      <c r="K11" s="155">
        <v>147.215</v>
      </c>
      <c r="L11" s="155">
        <v>1028.8389999999999</v>
      </c>
      <c r="M11" s="155">
        <v>80.340999999999994</v>
      </c>
      <c r="N11" s="147">
        <f t="shared" si="0"/>
        <v>2135.1469999999995</v>
      </c>
    </row>
    <row r="12" spans="1:14">
      <c r="B12" s="443"/>
      <c r="C12" s="447"/>
      <c r="D12" s="153" t="s">
        <v>181</v>
      </c>
      <c r="E12" s="154">
        <v>283.62900000000002</v>
      </c>
      <c r="F12" s="155">
        <v>128.983</v>
      </c>
      <c r="G12" s="155">
        <v>0</v>
      </c>
      <c r="H12" s="155">
        <v>271.56799999999998</v>
      </c>
      <c r="I12" s="155">
        <v>0.21</v>
      </c>
      <c r="J12" s="155">
        <v>777.24299999999994</v>
      </c>
      <c r="K12" s="155">
        <v>424.88800000000003</v>
      </c>
      <c r="L12" s="155">
        <v>72.341999999999999</v>
      </c>
      <c r="M12" s="155">
        <v>365.48500000000001</v>
      </c>
      <c r="N12" s="147">
        <f t="shared" si="0"/>
        <v>2324.3480000000004</v>
      </c>
    </row>
    <row r="13" spans="1:14">
      <c r="B13" s="443"/>
      <c r="C13" s="454"/>
      <c r="D13" s="153" t="s">
        <v>182</v>
      </c>
      <c r="E13" s="154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1.0999999999999999E-2</v>
      </c>
      <c r="L13" s="155">
        <v>0</v>
      </c>
      <c r="M13" s="155">
        <v>0</v>
      </c>
      <c r="N13" s="147">
        <f t="shared" si="0"/>
        <v>1.0999999999999999E-2</v>
      </c>
    </row>
    <row r="14" spans="1:14">
      <c r="B14" s="443"/>
      <c r="C14" s="156" t="s">
        <v>185</v>
      </c>
      <c r="D14" s="150"/>
      <c r="E14" s="151">
        <f t="shared" ref="E14:N14" si="2">SUBTOTAL(9,E11:E13)</f>
        <v>735.64699999999993</v>
      </c>
      <c r="F14" s="151">
        <f t="shared" si="2"/>
        <v>184.346</v>
      </c>
      <c r="G14" s="151">
        <f t="shared" si="2"/>
        <v>0</v>
      </c>
      <c r="H14" s="151">
        <f t="shared" si="2"/>
        <v>581.24</v>
      </c>
      <c r="I14" s="151">
        <f t="shared" si="2"/>
        <v>0.67300000000000004</v>
      </c>
      <c r="J14" s="151">
        <f t="shared" si="2"/>
        <v>838.47899999999993</v>
      </c>
      <c r="K14" s="151">
        <f t="shared" si="2"/>
        <v>572.11400000000003</v>
      </c>
      <c r="L14" s="151">
        <f t="shared" si="2"/>
        <v>1101.181</v>
      </c>
      <c r="M14" s="151">
        <f t="shared" si="2"/>
        <v>445.82600000000002</v>
      </c>
      <c r="N14" s="152">
        <f t="shared" si="2"/>
        <v>4459.5060000000003</v>
      </c>
    </row>
    <row r="15" spans="1:14">
      <c r="B15" s="443"/>
      <c r="C15" s="455" t="s">
        <v>186</v>
      </c>
      <c r="D15" s="153" t="s">
        <v>180</v>
      </c>
      <c r="E15" s="154">
        <v>603.40499999999997</v>
      </c>
      <c r="F15" s="155">
        <v>374.983</v>
      </c>
      <c r="G15" s="155">
        <v>1.3959999999999999</v>
      </c>
      <c r="H15" s="155">
        <v>177.161</v>
      </c>
      <c r="I15" s="155">
        <v>36.688000000000002</v>
      </c>
      <c r="J15" s="155">
        <v>851.94100000000003</v>
      </c>
      <c r="K15" s="155">
        <v>167.917</v>
      </c>
      <c r="L15" s="155">
        <v>7.68</v>
      </c>
      <c r="M15" s="155">
        <v>159.226</v>
      </c>
      <c r="N15" s="147">
        <f t="shared" si="0"/>
        <v>2380.3969999999999</v>
      </c>
    </row>
    <row r="16" spans="1:14">
      <c r="B16" s="443"/>
      <c r="C16" s="456"/>
      <c r="D16" s="153" t="s">
        <v>181</v>
      </c>
      <c r="E16" s="154">
        <v>0</v>
      </c>
      <c r="F16" s="155">
        <v>0</v>
      </c>
      <c r="G16" s="155">
        <v>0</v>
      </c>
      <c r="H16" s="155">
        <v>7.0430000000000001</v>
      </c>
      <c r="I16" s="155">
        <v>0</v>
      </c>
      <c r="J16" s="155">
        <v>0</v>
      </c>
      <c r="K16" s="155">
        <v>0</v>
      </c>
      <c r="L16" s="155">
        <v>39.362000000000002</v>
      </c>
      <c r="M16" s="155">
        <v>1.1639999999999999</v>
      </c>
      <c r="N16" s="147">
        <f t="shared" si="0"/>
        <v>47.569000000000003</v>
      </c>
    </row>
    <row r="17" spans="2:14">
      <c r="B17" s="443"/>
      <c r="C17" s="457"/>
      <c r="D17" s="153" t="s">
        <v>182</v>
      </c>
      <c r="E17" s="154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47">
        <f t="shared" si="0"/>
        <v>0</v>
      </c>
    </row>
    <row r="18" spans="2:14">
      <c r="B18" s="443"/>
      <c r="C18" s="157" t="s">
        <v>187</v>
      </c>
      <c r="D18" s="150"/>
      <c r="E18" s="151">
        <f t="shared" ref="E18:N18" si="3">SUBTOTAL(9,E15:E17)</f>
        <v>603.40499999999997</v>
      </c>
      <c r="F18" s="151">
        <f t="shared" si="3"/>
        <v>374.983</v>
      </c>
      <c r="G18" s="151">
        <f t="shared" si="3"/>
        <v>1.3959999999999999</v>
      </c>
      <c r="H18" s="151">
        <f t="shared" si="3"/>
        <v>184.20400000000001</v>
      </c>
      <c r="I18" s="151">
        <f t="shared" si="3"/>
        <v>36.688000000000002</v>
      </c>
      <c r="J18" s="151">
        <f t="shared" si="3"/>
        <v>851.94100000000003</v>
      </c>
      <c r="K18" s="151">
        <f t="shared" si="3"/>
        <v>167.917</v>
      </c>
      <c r="L18" s="151">
        <f t="shared" si="3"/>
        <v>47.042000000000002</v>
      </c>
      <c r="M18" s="151">
        <f t="shared" si="3"/>
        <v>160.38999999999999</v>
      </c>
      <c r="N18" s="152">
        <f t="shared" si="3"/>
        <v>2427.9659999999999</v>
      </c>
    </row>
    <row r="19" spans="2:14">
      <c r="B19" s="443"/>
      <c r="C19" s="453" t="s">
        <v>188</v>
      </c>
      <c r="D19" s="153" t="s">
        <v>180</v>
      </c>
      <c r="E19" s="154">
        <v>0</v>
      </c>
      <c r="F19" s="155">
        <v>0</v>
      </c>
      <c r="G19" s="155">
        <v>1</v>
      </c>
      <c r="H19" s="155">
        <v>11</v>
      </c>
      <c r="I19" s="155">
        <v>0</v>
      </c>
      <c r="J19" s="155">
        <v>598</v>
      </c>
      <c r="K19" s="155">
        <v>0</v>
      </c>
      <c r="L19" s="155">
        <v>0</v>
      </c>
      <c r="M19" s="155">
        <v>0</v>
      </c>
      <c r="N19" s="147">
        <f t="shared" si="0"/>
        <v>610</v>
      </c>
    </row>
    <row r="20" spans="2:14">
      <c r="B20" s="443"/>
      <c r="C20" s="447"/>
      <c r="D20" s="153" t="s">
        <v>181</v>
      </c>
      <c r="E20" s="154">
        <v>0</v>
      </c>
      <c r="F20" s="155">
        <v>0</v>
      </c>
      <c r="G20" s="155">
        <v>3</v>
      </c>
      <c r="H20" s="155">
        <v>0</v>
      </c>
      <c r="I20" s="155">
        <v>0</v>
      </c>
      <c r="J20" s="155">
        <v>283</v>
      </c>
      <c r="K20" s="155">
        <v>0</v>
      </c>
      <c r="L20" s="155">
        <v>0</v>
      </c>
      <c r="M20" s="155">
        <v>0</v>
      </c>
      <c r="N20" s="147">
        <f t="shared" si="0"/>
        <v>286</v>
      </c>
    </row>
    <row r="21" spans="2:14">
      <c r="B21" s="443"/>
      <c r="C21" s="454"/>
      <c r="D21" s="153" t="s">
        <v>182</v>
      </c>
      <c r="E21" s="154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47">
        <f t="shared" si="0"/>
        <v>0</v>
      </c>
    </row>
    <row r="22" spans="2:14">
      <c r="B22" s="444"/>
      <c r="C22" s="158" t="s">
        <v>189</v>
      </c>
      <c r="D22" s="150"/>
      <c r="E22" s="159">
        <f t="shared" ref="E22:N22" si="4">SUBTOTAL(9,E19:E21)</f>
        <v>0</v>
      </c>
      <c r="F22" s="159">
        <f t="shared" si="4"/>
        <v>0</v>
      </c>
      <c r="G22" s="159">
        <f t="shared" si="4"/>
        <v>4</v>
      </c>
      <c r="H22" s="159">
        <f t="shared" si="4"/>
        <v>11</v>
      </c>
      <c r="I22" s="159">
        <f t="shared" si="4"/>
        <v>0</v>
      </c>
      <c r="J22" s="159">
        <f t="shared" si="4"/>
        <v>881</v>
      </c>
      <c r="K22" s="159">
        <f t="shared" si="4"/>
        <v>0</v>
      </c>
      <c r="L22" s="159">
        <f t="shared" si="4"/>
        <v>0</v>
      </c>
      <c r="M22" s="159">
        <f t="shared" si="4"/>
        <v>0</v>
      </c>
      <c r="N22" s="145">
        <f t="shared" si="4"/>
        <v>896</v>
      </c>
    </row>
    <row r="23" spans="2:14">
      <c r="B23" s="160" t="s">
        <v>190</v>
      </c>
      <c r="C23" s="161"/>
      <c r="D23" s="162"/>
      <c r="E23" s="47">
        <f t="shared" ref="E23:N23" si="5">SUBTOTAL(9,E7:E21)</f>
        <v>1431.78</v>
      </c>
      <c r="F23" s="47">
        <f t="shared" si="5"/>
        <v>2528.8380000000002</v>
      </c>
      <c r="G23" s="47">
        <f t="shared" si="5"/>
        <v>642.798</v>
      </c>
      <c r="H23" s="47">
        <f t="shared" si="5"/>
        <v>2673.4330000000004</v>
      </c>
      <c r="I23" s="47">
        <f t="shared" si="5"/>
        <v>138.964</v>
      </c>
      <c r="J23" s="47">
        <f t="shared" si="5"/>
        <v>2849.971</v>
      </c>
      <c r="K23" s="47">
        <f t="shared" si="5"/>
        <v>1019.692</v>
      </c>
      <c r="L23" s="47">
        <f t="shared" si="5"/>
        <v>2333.0720000000001</v>
      </c>
      <c r="M23" s="47">
        <f t="shared" si="5"/>
        <v>1303.4860000000001</v>
      </c>
      <c r="N23" s="65">
        <f t="shared" si="5"/>
        <v>14922.034</v>
      </c>
    </row>
    <row r="24" spans="2:14">
      <c r="B24" s="442" t="s">
        <v>191</v>
      </c>
      <c r="C24" s="445" t="s">
        <v>179</v>
      </c>
      <c r="D24" s="153" t="s">
        <v>180</v>
      </c>
      <c r="E24" s="154">
        <v>153.167</v>
      </c>
      <c r="F24" s="155">
        <v>404.38099999999997</v>
      </c>
      <c r="G24" s="155">
        <v>322.08999999999997</v>
      </c>
      <c r="H24" s="155">
        <v>311.23599999999999</v>
      </c>
      <c r="I24" s="155">
        <v>17.725999999999999</v>
      </c>
      <c r="J24" s="155">
        <v>118.392</v>
      </c>
      <c r="K24" s="155">
        <v>146.083</v>
      </c>
      <c r="L24" s="155">
        <v>352.596</v>
      </c>
      <c r="M24" s="155">
        <v>244.61600000000001</v>
      </c>
      <c r="N24" s="147">
        <f t="shared" si="0"/>
        <v>2070.2870000000003</v>
      </c>
    </row>
    <row r="25" spans="2:14">
      <c r="B25" s="443"/>
      <c r="C25" s="446"/>
      <c r="D25" s="153" t="s">
        <v>181</v>
      </c>
      <c r="E25" s="154">
        <v>101.26600000000001</v>
      </c>
      <c r="F25" s="155">
        <v>1211.538</v>
      </c>
      <c r="G25" s="155">
        <v>315.738</v>
      </c>
      <c r="H25" s="155">
        <v>503.25599999999997</v>
      </c>
      <c r="I25" s="155">
        <v>102.23</v>
      </c>
      <c r="J25" s="155">
        <v>94.728999999999999</v>
      </c>
      <c r="K25" s="155">
        <v>163.161</v>
      </c>
      <c r="L25" s="155">
        <v>743.21900000000005</v>
      </c>
      <c r="M25" s="155">
        <v>471.99400000000003</v>
      </c>
      <c r="N25" s="147">
        <f t="shared" si="0"/>
        <v>3707.1310000000003</v>
      </c>
    </row>
    <row r="26" spans="2:14">
      <c r="B26" s="443"/>
      <c r="C26" s="446"/>
      <c r="D26" s="153" t="s">
        <v>182</v>
      </c>
      <c r="E26" s="154">
        <v>1.3149999999999999</v>
      </c>
      <c r="F26" s="155">
        <v>217.42400000000001</v>
      </c>
      <c r="G26" s="155">
        <v>10.912000000000001</v>
      </c>
      <c r="H26" s="155">
        <v>54.088999999999999</v>
      </c>
      <c r="I26" s="155">
        <v>4.9509999999999996</v>
      </c>
      <c r="J26" s="155">
        <v>22.442</v>
      </c>
      <c r="K26" s="155">
        <v>3.431</v>
      </c>
      <c r="L26" s="155">
        <v>24.145</v>
      </c>
      <c r="M26" s="155">
        <v>5.3079999999999998</v>
      </c>
      <c r="N26" s="147">
        <f t="shared" si="0"/>
        <v>344.017</v>
      </c>
    </row>
    <row r="27" spans="2:14">
      <c r="B27" s="443"/>
      <c r="C27" s="163" t="s">
        <v>183</v>
      </c>
      <c r="D27" s="150"/>
      <c r="E27" s="151">
        <f t="shared" ref="E27:N27" si="6">SUBTOTAL(9,E24:E26)</f>
        <v>255.74799999999999</v>
      </c>
      <c r="F27" s="151">
        <f t="shared" si="6"/>
        <v>1833.3429999999998</v>
      </c>
      <c r="G27" s="151">
        <f t="shared" si="6"/>
        <v>648.74</v>
      </c>
      <c r="H27" s="151">
        <f t="shared" si="6"/>
        <v>868.5809999999999</v>
      </c>
      <c r="I27" s="151">
        <f t="shared" si="6"/>
        <v>124.907</v>
      </c>
      <c r="J27" s="151">
        <f t="shared" si="6"/>
        <v>235.56299999999999</v>
      </c>
      <c r="K27" s="151">
        <f t="shared" si="6"/>
        <v>312.67500000000001</v>
      </c>
      <c r="L27" s="151">
        <f t="shared" si="6"/>
        <v>1119.96</v>
      </c>
      <c r="M27" s="151">
        <f t="shared" si="6"/>
        <v>721.91800000000001</v>
      </c>
      <c r="N27" s="152">
        <f t="shared" si="6"/>
        <v>6121.4350000000004</v>
      </c>
    </row>
    <row r="28" spans="2:14">
      <c r="B28" s="443"/>
      <c r="C28" s="453" t="s">
        <v>184</v>
      </c>
      <c r="D28" s="153" t="s">
        <v>180</v>
      </c>
      <c r="E28" s="154">
        <v>672.06700000000001</v>
      </c>
      <c r="F28" s="155">
        <v>443.34300000000002</v>
      </c>
      <c r="G28" s="155">
        <v>0</v>
      </c>
      <c r="H28" s="155">
        <v>833.71600000000001</v>
      </c>
      <c r="I28" s="155"/>
      <c r="J28" s="155">
        <v>757.12400000000002</v>
      </c>
      <c r="K28" s="155">
        <v>435.839</v>
      </c>
      <c r="L28" s="155">
        <v>631.99300000000005</v>
      </c>
      <c r="M28" s="155">
        <v>190.90899999999999</v>
      </c>
      <c r="N28" s="147">
        <f t="shared" si="0"/>
        <v>3964.991</v>
      </c>
    </row>
    <row r="29" spans="2:14">
      <c r="B29" s="443"/>
      <c r="C29" s="447"/>
      <c r="D29" s="153" t="s">
        <v>181</v>
      </c>
      <c r="E29" s="154">
        <v>328.02699999999999</v>
      </c>
      <c r="F29" s="155">
        <v>188.17699999999999</v>
      </c>
      <c r="G29" s="155">
        <v>0</v>
      </c>
      <c r="H29" s="155">
        <v>621.24900000000002</v>
      </c>
      <c r="I29" s="155">
        <v>1.1000000000000001E-3</v>
      </c>
      <c r="J29" s="155">
        <v>725.44299999999998</v>
      </c>
      <c r="K29" s="155">
        <v>1194.29</v>
      </c>
      <c r="L29" s="155">
        <v>157.64599999999999</v>
      </c>
      <c r="M29" s="155">
        <v>386.50700000000001</v>
      </c>
      <c r="N29" s="147">
        <f t="shared" si="0"/>
        <v>3601.3401000000003</v>
      </c>
    </row>
    <row r="30" spans="2:14">
      <c r="B30" s="443"/>
      <c r="C30" s="454"/>
      <c r="D30" s="153" t="s">
        <v>182</v>
      </c>
      <c r="E30" s="154">
        <v>0</v>
      </c>
      <c r="F30" s="155">
        <v>0.125</v>
      </c>
      <c r="G30" s="155">
        <v>0</v>
      </c>
      <c r="H30" s="155">
        <v>6.391</v>
      </c>
      <c r="I30" s="155"/>
      <c r="J30" s="155">
        <v>13.159000000000001</v>
      </c>
      <c r="K30" s="155">
        <v>2.9329999999999998</v>
      </c>
      <c r="L30" s="155">
        <v>0</v>
      </c>
      <c r="M30" s="155">
        <v>0</v>
      </c>
      <c r="N30" s="147">
        <f t="shared" si="0"/>
        <v>22.608000000000001</v>
      </c>
    </row>
    <row r="31" spans="2:14">
      <c r="B31" s="443"/>
      <c r="C31" s="156" t="s">
        <v>185</v>
      </c>
      <c r="D31" s="150"/>
      <c r="E31" s="151">
        <f t="shared" ref="E31:N31" si="7">SUBTOTAL(9,E28:E30)</f>
        <v>1000.0940000000001</v>
      </c>
      <c r="F31" s="151">
        <f t="shared" si="7"/>
        <v>631.64499999999998</v>
      </c>
      <c r="G31" s="151">
        <f t="shared" si="7"/>
        <v>0</v>
      </c>
      <c r="H31" s="151">
        <f t="shared" si="7"/>
        <v>1461.3560000000002</v>
      </c>
      <c r="I31" s="151">
        <f t="shared" si="7"/>
        <v>1.1000000000000001E-3</v>
      </c>
      <c r="J31" s="151">
        <f t="shared" si="7"/>
        <v>1495.7260000000001</v>
      </c>
      <c r="K31" s="151">
        <f t="shared" si="7"/>
        <v>1633.0619999999999</v>
      </c>
      <c r="L31" s="151">
        <f t="shared" si="7"/>
        <v>789.63900000000001</v>
      </c>
      <c r="M31" s="151">
        <f t="shared" si="7"/>
        <v>577.41599999999994</v>
      </c>
      <c r="N31" s="152">
        <f t="shared" si="7"/>
        <v>7588.9391000000005</v>
      </c>
    </row>
    <row r="32" spans="2:14">
      <c r="B32" s="443"/>
      <c r="C32" s="455" t="s">
        <v>186</v>
      </c>
      <c r="D32" s="153" t="s">
        <v>180</v>
      </c>
      <c r="E32" s="154">
        <v>97.430999999999997</v>
      </c>
      <c r="F32" s="155">
        <v>169.39</v>
      </c>
      <c r="G32" s="155">
        <v>0</v>
      </c>
      <c r="H32" s="155">
        <v>436.32799999999997</v>
      </c>
      <c r="I32" s="155">
        <v>48.262</v>
      </c>
      <c r="J32" s="155">
        <v>470.03500000000003</v>
      </c>
      <c r="K32" s="155">
        <v>114.736</v>
      </c>
      <c r="L32" s="155">
        <v>680.70500000000004</v>
      </c>
      <c r="M32" s="155">
        <v>253.166</v>
      </c>
      <c r="N32" s="147">
        <f t="shared" si="0"/>
        <v>2270.0530000000003</v>
      </c>
    </row>
    <row r="33" spans="2:14">
      <c r="B33" s="443"/>
      <c r="C33" s="456"/>
      <c r="D33" s="153" t="s">
        <v>181</v>
      </c>
      <c r="E33" s="154">
        <v>0</v>
      </c>
      <c r="F33" s="155">
        <v>0</v>
      </c>
      <c r="G33" s="155">
        <v>0</v>
      </c>
      <c r="H33" s="155">
        <v>31.49</v>
      </c>
      <c r="I33" s="155">
        <v>0</v>
      </c>
      <c r="J33" s="155">
        <v>22.931000000000001</v>
      </c>
      <c r="K33" s="155">
        <v>0</v>
      </c>
      <c r="L33" s="155">
        <v>0</v>
      </c>
      <c r="M33" s="155">
        <v>0</v>
      </c>
      <c r="N33" s="147">
        <f t="shared" si="0"/>
        <v>54.420999999999999</v>
      </c>
    </row>
    <row r="34" spans="2:14">
      <c r="B34" s="443"/>
      <c r="C34" s="457"/>
      <c r="D34" s="153" t="s">
        <v>182</v>
      </c>
      <c r="E34" s="154">
        <v>13.6</v>
      </c>
      <c r="F34" s="155">
        <v>0</v>
      </c>
      <c r="G34" s="155">
        <v>0</v>
      </c>
      <c r="H34" s="155">
        <v>1.262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47">
        <f t="shared" si="0"/>
        <v>14.862</v>
      </c>
    </row>
    <row r="35" spans="2:14">
      <c r="B35" s="443"/>
      <c r="C35" s="157" t="s">
        <v>187</v>
      </c>
      <c r="D35" s="150"/>
      <c r="E35" s="151">
        <f t="shared" ref="E35:N35" si="8">SUBTOTAL(9,E32:E34)</f>
        <v>111.03099999999999</v>
      </c>
      <c r="F35" s="151">
        <f t="shared" si="8"/>
        <v>169.39</v>
      </c>
      <c r="G35" s="151">
        <f t="shared" si="8"/>
        <v>0</v>
      </c>
      <c r="H35" s="151">
        <f t="shared" si="8"/>
        <v>469.08</v>
      </c>
      <c r="I35" s="151">
        <f t="shared" si="8"/>
        <v>48.262</v>
      </c>
      <c r="J35" s="151">
        <f t="shared" si="8"/>
        <v>492.96600000000001</v>
      </c>
      <c r="K35" s="151">
        <f t="shared" si="8"/>
        <v>114.736</v>
      </c>
      <c r="L35" s="151">
        <f t="shared" si="8"/>
        <v>680.70500000000004</v>
      </c>
      <c r="M35" s="151">
        <f t="shared" si="8"/>
        <v>253.166</v>
      </c>
      <c r="N35" s="152">
        <f t="shared" si="8"/>
        <v>2339.3360000000002</v>
      </c>
    </row>
    <row r="36" spans="2:14">
      <c r="B36" s="443"/>
      <c r="C36" s="453" t="s">
        <v>188</v>
      </c>
      <c r="D36" s="153" t="s">
        <v>180</v>
      </c>
      <c r="E36" s="154">
        <v>0</v>
      </c>
      <c r="F36" s="155">
        <v>0</v>
      </c>
      <c r="G36" s="155">
        <v>16.138000000000002</v>
      </c>
      <c r="H36" s="155">
        <v>6.0259999999999998</v>
      </c>
      <c r="I36" s="155">
        <v>0</v>
      </c>
      <c r="J36" s="155">
        <v>25.631</v>
      </c>
      <c r="K36" s="155">
        <v>0</v>
      </c>
      <c r="L36" s="155">
        <v>0</v>
      </c>
      <c r="M36" s="155">
        <v>0</v>
      </c>
      <c r="N36" s="147">
        <f t="shared" si="0"/>
        <v>47.795000000000002</v>
      </c>
    </row>
    <row r="37" spans="2:14">
      <c r="B37" s="443"/>
      <c r="C37" s="447"/>
      <c r="D37" s="153" t="s">
        <v>181</v>
      </c>
      <c r="E37" s="154">
        <v>0</v>
      </c>
      <c r="F37" s="155">
        <v>0</v>
      </c>
      <c r="G37" s="155">
        <v>0</v>
      </c>
      <c r="H37" s="155">
        <v>0.78900000000000003</v>
      </c>
      <c r="I37" s="155">
        <v>0</v>
      </c>
      <c r="J37" s="155">
        <v>73.488</v>
      </c>
      <c r="K37" s="155">
        <v>0</v>
      </c>
      <c r="L37" s="155">
        <v>0</v>
      </c>
      <c r="M37" s="155">
        <v>0</v>
      </c>
      <c r="N37" s="147">
        <f t="shared" si="0"/>
        <v>74.277000000000001</v>
      </c>
    </row>
    <row r="38" spans="2:14">
      <c r="B38" s="443"/>
      <c r="C38" s="454"/>
      <c r="D38" s="153" t="s">
        <v>182</v>
      </c>
      <c r="E38" s="154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47">
        <f t="shared" si="0"/>
        <v>0</v>
      </c>
    </row>
    <row r="39" spans="2:14">
      <c r="B39" s="443"/>
      <c r="C39" s="158" t="s">
        <v>189</v>
      </c>
      <c r="D39" s="150"/>
      <c r="E39" s="159">
        <f t="shared" ref="E39:N39" si="9">SUBTOTAL(9,E36:E38)</f>
        <v>0</v>
      </c>
      <c r="F39" s="159">
        <f t="shared" si="9"/>
        <v>0</v>
      </c>
      <c r="G39" s="159">
        <f t="shared" si="9"/>
        <v>16.138000000000002</v>
      </c>
      <c r="H39" s="159">
        <f t="shared" si="9"/>
        <v>6.8149999999999995</v>
      </c>
      <c r="I39" s="159">
        <f t="shared" si="9"/>
        <v>0</v>
      </c>
      <c r="J39" s="159">
        <f t="shared" si="9"/>
        <v>99.119</v>
      </c>
      <c r="K39" s="159">
        <f t="shared" si="9"/>
        <v>0</v>
      </c>
      <c r="L39" s="159">
        <f t="shared" si="9"/>
        <v>0</v>
      </c>
      <c r="M39" s="159">
        <f t="shared" si="9"/>
        <v>0</v>
      </c>
      <c r="N39" s="145">
        <f t="shared" si="9"/>
        <v>122.072</v>
      </c>
    </row>
    <row r="40" spans="2:14">
      <c r="B40" s="122" t="s">
        <v>192</v>
      </c>
      <c r="C40" s="161"/>
      <c r="D40" s="162"/>
      <c r="E40" s="47">
        <f t="shared" ref="E40:N40" si="10">SUBTOTAL(9,E24:E38)</f>
        <v>1366.873</v>
      </c>
      <c r="F40" s="47">
        <f t="shared" si="10"/>
        <v>2634.3779999999997</v>
      </c>
      <c r="G40" s="47">
        <f t="shared" si="10"/>
        <v>664.87800000000004</v>
      </c>
      <c r="H40" s="47">
        <f t="shared" si="10"/>
        <v>2805.8320000000003</v>
      </c>
      <c r="I40" s="47">
        <f t="shared" si="10"/>
        <v>173.17009999999999</v>
      </c>
      <c r="J40" s="47">
        <f t="shared" si="10"/>
        <v>2323.3739999999998</v>
      </c>
      <c r="K40" s="47">
        <f t="shared" si="10"/>
        <v>2060.473</v>
      </c>
      <c r="L40" s="47">
        <f t="shared" si="10"/>
        <v>2590.3040000000001</v>
      </c>
      <c r="M40" s="47">
        <f t="shared" si="10"/>
        <v>1552.5</v>
      </c>
      <c r="N40" s="65">
        <f t="shared" si="10"/>
        <v>16171.7821</v>
      </c>
    </row>
    <row r="41" spans="2:14">
      <c r="B41" s="442" t="s">
        <v>193</v>
      </c>
      <c r="C41" s="446" t="s">
        <v>182</v>
      </c>
      <c r="D41" s="153" t="s">
        <v>180</v>
      </c>
      <c r="E41" s="154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47">
        <f t="shared" si="0"/>
        <v>0</v>
      </c>
    </row>
    <row r="42" spans="2:14">
      <c r="B42" s="443"/>
      <c r="C42" s="446"/>
      <c r="D42" s="153" t="s">
        <v>181</v>
      </c>
      <c r="E42" s="154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47">
        <f t="shared" si="0"/>
        <v>0</v>
      </c>
    </row>
    <row r="43" spans="2:14">
      <c r="B43" s="443"/>
      <c r="C43" s="446"/>
      <c r="D43" s="153" t="s">
        <v>182</v>
      </c>
      <c r="E43" s="154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47">
        <f t="shared" si="0"/>
        <v>0</v>
      </c>
    </row>
    <row r="44" spans="2:14">
      <c r="B44" s="443"/>
      <c r="C44" s="163" t="s">
        <v>194</v>
      </c>
      <c r="D44" s="150"/>
      <c r="E44" s="151">
        <f t="shared" ref="E44:N44" si="11">SUBTOTAL(9,E41:E43)</f>
        <v>0</v>
      </c>
      <c r="F44" s="151">
        <f t="shared" si="11"/>
        <v>0</v>
      </c>
      <c r="G44" s="151">
        <f t="shared" si="11"/>
        <v>0</v>
      </c>
      <c r="H44" s="151">
        <f t="shared" si="11"/>
        <v>0</v>
      </c>
      <c r="I44" s="151">
        <f t="shared" si="11"/>
        <v>0</v>
      </c>
      <c r="J44" s="151">
        <f t="shared" si="11"/>
        <v>0</v>
      </c>
      <c r="K44" s="151">
        <f t="shared" si="11"/>
        <v>0</v>
      </c>
      <c r="L44" s="151">
        <f t="shared" si="11"/>
        <v>0</v>
      </c>
      <c r="M44" s="151">
        <f t="shared" si="11"/>
        <v>0</v>
      </c>
      <c r="N44" s="152">
        <f t="shared" si="11"/>
        <v>0</v>
      </c>
    </row>
    <row r="45" spans="2:14">
      <c r="B45" s="443"/>
      <c r="C45" s="447" t="s">
        <v>184</v>
      </c>
      <c r="D45" s="153" t="s">
        <v>180</v>
      </c>
      <c r="E45" s="154">
        <f>698.115735943079-433.392</f>
        <v>264.72373594307902</v>
      </c>
      <c r="F45" s="155">
        <v>1190.0354309529066</v>
      </c>
      <c r="G45" s="155">
        <v>243.60980874398351</v>
      </c>
      <c r="H45" s="155">
        <v>145.768359617427</v>
      </c>
      <c r="I45" s="155">
        <v>20.705639433145524</v>
      </c>
      <c r="J45" s="155">
        <v>704.85613111454245</v>
      </c>
      <c r="K45" s="155">
        <v>216.63343053171039</v>
      </c>
      <c r="L45" s="155">
        <v>412.45612294214965</v>
      </c>
      <c r="M45" s="155">
        <v>109.33681009280681</v>
      </c>
      <c r="N45" s="147">
        <f t="shared" si="0"/>
        <v>3308.125469371751</v>
      </c>
    </row>
    <row r="46" spans="2:14">
      <c r="B46" s="443"/>
      <c r="C46" s="447"/>
      <c r="D46" s="153" t="s">
        <v>181</v>
      </c>
      <c r="E46" s="154">
        <f>1931.78532604805-1419.913</f>
        <v>511.8723260480499</v>
      </c>
      <c r="F46" s="155">
        <v>1425.4202611241117</v>
      </c>
      <c r="G46" s="155">
        <v>401.59058171369134</v>
      </c>
      <c r="H46" s="155">
        <v>1095.1403928662539</v>
      </c>
      <c r="I46" s="155">
        <v>94.832031446103002</v>
      </c>
      <c r="J46" s="155">
        <v>710.51506672772769</v>
      </c>
      <c r="K46" s="155">
        <v>882.50259127023071</v>
      </c>
      <c r="L46" s="155">
        <v>636.39155100629478</v>
      </c>
      <c r="M46" s="155">
        <v>824.26941865257913</v>
      </c>
      <c r="N46" s="147">
        <f t="shared" si="0"/>
        <v>6582.534220855041</v>
      </c>
    </row>
    <row r="47" spans="2:14">
      <c r="B47" s="443"/>
      <c r="C47" s="447"/>
      <c r="D47" s="153" t="s">
        <v>182</v>
      </c>
      <c r="E47" s="154">
        <v>0</v>
      </c>
      <c r="F47" s="155">
        <v>60.173379699859765</v>
      </c>
      <c r="G47" s="155">
        <v>14.889290013730527</v>
      </c>
      <c r="H47" s="155">
        <v>72.660149888873107</v>
      </c>
      <c r="I47" s="155">
        <v>2.3919400193691254</v>
      </c>
      <c r="J47" s="155">
        <v>130.66594979858399</v>
      </c>
      <c r="K47" s="155">
        <v>21.660659701108933</v>
      </c>
      <c r="L47" s="155">
        <v>24.189204645037652</v>
      </c>
      <c r="M47" s="155">
        <v>0.52012999677658078</v>
      </c>
      <c r="N47" s="147">
        <f t="shared" si="0"/>
        <v>327.15070376333972</v>
      </c>
    </row>
    <row r="48" spans="2:14">
      <c r="B48" s="443"/>
      <c r="C48" s="156" t="s">
        <v>185</v>
      </c>
      <c r="D48" s="150"/>
      <c r="E48" s="151">
        <f t="shared" ref="E48:N48" si="12">SUBTOTAL(9,E45:E47)</f>
        <v>776.59606199112886</v>
      </c>
      <c r="F48" s="151">
        <f t="shared" si="12"/>
        <v>2675.6290717768779</v>
      </c>
      <c r="G48" s="151">
        <f t="shared" si="12"/>
        <v>660.08968047140536</v>
      </c>
      <c r="H48" s="151">
        <f t="shared" si="12"/>
        <v>1313.568902372554</v>
      </c>
      <c r="I48" s="151">
        <f t="shared" si="12"/>
        <v>117.92961089861765</v>
      </c>
      <c r="J48" s="151">
        <f t="shared" si="12"/>
        <v>1546.0371476408543</v>
      </c>
      <c r="K48" s="151">
        <f t="shared" si="12"/>
        <v>1120.79668150305</v>
      </c>
      <c r="L48" s="151">
        <f t="shared" si="12"/>
        <v>1073.0368785934822</v>
      </c>
      <c r="M48" s="151">
        <f t="shared" si="12"/>
        <v>934.12635874216255</v>
      </c>
      <c r="N48" s="152">
        <f t="shared" si="12"/>
        <v>10217.810393990132</v>
      </c>
    </row>
    <row r="49" spans="2:14">
      <c r="B49" s="443"/>
      <c r="C49" s="456" t="s">
        <v>186</v>
      </c>
      <c r="D49" s="153" t="s">
        <v>180</v>
      </c>
      <c r="E49" s="154">
        <v>187.18095117187499</v>
      </c>
      <c r="F49" s="155">
        <v>349.48811077117921</v>
      </c>
      <c r="G49" s="155">
        <v>0</v>
      </c>
      <c r="H49" s="155">
        <v>413.70531067562104</v>
      </c>
      <c r="I49" s="155">
        <v>47.11480500006676</v>
      </c>
      <c r="J49" s="155">
        <v>569.53280888366703</v>
      </c>
      <c r="K49" s="155">
        <v>189.6682401485443</v>
      </c>
      <c r="L49" s="155">
        <v>290.47998197984697</v>
      </c>
      <c r="M49" s="155">
        <v>299.01101875138284</v>
      </c>
      <c r="N49" s="147">
        <f t="shared" si="0"/>
        <v>2346.1812273821834</v>
      </c>
    </row>
    <row r="50" spans="2:14">
      <c r="B50" s="443"/>
      <c r="C50" s="456"/>
      <c r="D50" s="153" t="s">
        <v>181</v>
      </c>
      <c r="E50" s="154">
        <v>0</v>
      </c>
      <c r="F50" s="155">
        <v>0</v>
      </c>
      <c r="G50" s="155">
        <v>0</v>
      </c>
      <c r="H50" s="155">
        <v>13.581059995174408</v>
      </c>
      <c r="I50" s="155">
        <v>5.8440000000000003</v>
      </c>
      <c r="J50" s="155">
        <v>0</v>
      </c>
      <c r="K50" s="155">
        <v>0</v>
      </c>
      <c r="L50" s="155">
        <v>0</v>
      </c>
      <c r="M50" s="155">
        <v>0</v>
      </c>
      <c r="N50" s="147">
        <f t="shared" si="0"/>
        <v>19.425059995174408</v>
      </c>
    </row>
    <row r="51" spans="2:14">
      <c r="B51" s="443"/>
      <c r="C51" s="456"/>
      <c r="D51" s="153" t="s">
        <v>182</v>
      </c>
      <c r="E51" s="154">
        <v>0</v>
      </c>
      <c r="F51" s="155">
        <v>0</v>
      </c>
      <c r="G51" s="155">
        <v>0</v>
      </c>
      <c r="H51" s="155">
        <v>1.383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47">
        <f t="shared" si="0"/>
        <v>1.383</v>
      </c>
    </row>
    <row r="52" spans="2:14">
      <c r="B52" s="443"/>
      <c r="C52" s="157" t="s">
        <v>187</v>
      </c>
      <c r="D52" s="150"/>
      <c r="E52" s="151">
        <f t="shared" ref="E52:N52" si="13">SUBTOTAL(9,E49:E51)</f>
        <v>187.18095117187499</v>
      </c>
      <c r="F52" s="151">
        <f t="shared" si="13"/>
        <v>349.48811077117921</v>
      </c>
      <c r="G52" s="151">
        <f t="shared" si="13"/>
        <v>0</v>
      </c>
      <c r="H52" s="151">
        <f t="shared" si="13"/>
        <v>428.66937067079544</v>
      </c>
      <c r="I52" s="151">
        <f t="shared" si="13"/>
        <v>52.958805000066761</v>
      </c>
      <c r="J52" s="151">
        <f t="shared" si="13"/>
        <v>569.53280888366703</v>
      </c>
      <c r="K52" s="151">
        <f t="shared" si="13"/>
        <v>189.6682401485443</v>
      </c>
      <c r="L52" s="151">
        <f t="shared" si="13"/>
        <v>290.47998197984697</v>
      </c>
      <c r="M52" s="151">
        <f t="shared" si="13"/>
        <v>299.01101875138284</v>
      </c>
      <c r="N52" s="152">
        <f t="shared" si="13"/>
        <v>2366.9892873773574</v>
      </c>
    </row>
    <row r="53" spans="2:14">
      <c r="B53" s="443"/>
      <c r="C53" s="447" t="s">
        <v>188</v>
      </c>
      <c r="D53" s="153" t="s">
        <v>180</v>
      </c>
      <c r="E53" s="154">
        <v>0</v>
      </c>
      <c r="F53" s="155">
        <v>0</v>
      </c>
      <c r="G53" s="155">
        <v>0</v>
      </c>
      <c r="H53" s="155">
        <v>1.6910000000000001</v>
      </c>
      <c r="I53" s="155">
        <v>0</v>
      </c>
      <c r="J53" s="155">
        <v>2.4649999999999999</v>
      </c>
      <c r="K53" s="155">
        <v>0</v>
      </c>
      <c r="L53" s="155">
        <v>0</v>
      </c>
      <c r="M53" s="155">
        <v>0</v>
      </c>
      <c r="N53" s="147">
        <f t="shared" si="0"/>
        <v>4.1559999999999997</v>
      </c>
    </row>
    <row r="54" spans="2:14">
      <c r="B54" s="443"/>
      <c r="C54" s="447"/>
      <c r="D54" s="153" t="s">
        <v>181</v>
      </c>
      <c r="E54" s="154">
        <v>0</v>
      </c>
      <c r="F54" s="155">
        <v>0</v>
      </c>
      <c r="G54" s="155">
        <v>0</v>
      </c>
      <c r="H54" s="155">
        <v>3.0000000000000001E-3</v>
      </c>
      <c r="I54" s="155">
        <v>0</v>
      </c>
      <c r="J54" s="155">
        <v>8.2609999999999992</v>
      </c>
      <c r="K54" s="155">
        <v>0</v>
      </c>
      <c r="L54" s="155">
        <v>0</v>
      </c>
      <c r="M54" s="155">
        <v>0</v>
      </c>
      <c r="N54" s="147">
        <f t="shared" si="0"/>
        <v>8.2639999999999993</v>
      </c>
    </row>
    <row r="55" spans="2:14">
      <c r="B55" s="443"/>
      <c r="C55" s="454"/>
      <c r="D55" s="164" t="s">
        <v>182</v>
      </c>
      <c r="E55" s="165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1.4850000000000001</v>
      </c>
      <c r="K55" s="166">
        <v>0</v>
      </c>
      <c r="L55" s="166">
        <v>0</v>
      </c>
      <c r="M55" s="166">
        <v>0</v>
      </c>
      <c r="N55" s="167">
        <f t="shared" si="0"/>
        <v>1.4850000000000001</v>
      </c>
    </row>
    <row r="56" spans="2:14">
      <c r="B56" s="443"/>
      <c r="C56" s="156" t="s">
        <v>189</v>
      </c>
      <c r="D56" s="150"/>
      <c r="E56" s="155">
        <f t="shared" ref="E56:N56" si="14">SUBTOTAL(9,E53:E55)</f>
        <v>0</v>
      </c>
      <c r="F56" s="155">
        <f t="shared" si="14"/>
        <v>0</v>
      </c>
      <c r="G56" s="155">
        <f t="shared" si="14"/>
        <v>0</v>
      </c>
      <c r="H56" s="155">
        <f t="shared" si="14"/>
        <v>1.694</v>
      </c>
      <c r="I56" s="155">
        <f t="shared" si="14"/>
        <v>0</v>
      </c>
      <c r="J56" s="155">
        <f t="shared" si="14"/>
        <v>12.210999999999999</v>
      </c>
      <c r="K56" s="155">
        <f t="shared" si="14"/>
        <v>0</v>
      </c>
      <c r="L56" s="155">
        <f t="shared" si="14"/>
        <v>0</v>
      </c>
      <c r="M56" s="155">
        <f t="shared" si="14"/>
        <v>0</v>
      </c>
      <c r="N56" s="147">
        <f t="shared" si="14"/>
        <v>13.904999999999998</v>
      </c>
    </row>
    <row r="57" spans="2:14">
      <c r="B57" s="122" t="s">
        <v>195</v>
      </c>
      <c r="C57" s="161"/>
      <c r="D57" s="168"/>
      <c r="E57" s="47">
        <f t="shared" ref="E57:N57" si="15">SUBTOTAL(9,E41:E55)</f>
        <v>963.77701316300386</v>
      </c>
      <c r="F57" s="47">
        <f t="shared" si="15"/>
        <v>3025.1171825480569</v>
      </c>
      <c r="G57" s="47">
        <f t="shared" si="15"/>
        <v>660.08968047140536</v>
      </c>
      <c r="H57" s="47">
        <f t="shared" si="15"/>
        <v>1743.9322730433496</v>
      </c>
      <c r="I57" s="47">
        <f t="shared" si="15"/>
        <v>170.8884158986844</v>
      </c>
      <c r="J57" s="47">
        <f t="shared" si="15"/>
        <v>2127.7809565245216</v>
      </c>
      <c r="K57" s="47">
        <f t="shared" si="15"/>
        <v>1310.4649216515943</v>
      </c>
      <c r="L57" s="47">
        <f t="shared" si="15"/>
        <v>1363.5168605733293</v>
      </c>
      <c r="M57" s="47">
        <f t="shared" si="15"/>
        <v>1233.1373774935455</v>
      </c>
      <c r="N57" s="65">
        <f t="shared" si="15"/>
        <v>12598.70468136749</v>
      </c>
    </row>
    <row r="58" spans="2:14">
      <c r="B58" s="442">
        <v>2005</v>
      </c>
      <c r="C58" s="445" t="s">
        <v>182</v>
      </c>
      <c r="D58" s="143" t="s">
        <v>180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8.7195700683593707</v>
      </c>
      <c r="K58" s="169">
        <v>0</v>
      </c>
      <c r="L58" s="169">
        <v>0</v>
      </c>
      <c r="M58" s="170">
        <v>0</v>
      </c>
      <c r="N58" s="147">
        <f>SUM(E58:M58)</f>
        <v>8.7195700683593707</v>
      </c>
    </row>
    <row r="59" spans="2:14">
      <c r="B59" s="443"/>
      <c r="C59" s="446"/>
      <c r="D59" s="146" t="s">
        <v>181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47">
        <f>SUM(E59:M59)</f>
        <v>0</v>
      </c>
    </row>
    <row r="60" spans="2:14">
      <c r="B60" s="443"/>
      <c r="C60" s="446"/>
      <c r="D60" s="148" t="s">
        <v>182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62.1735302734375</v>
      </c>
      <c r="K60" s="169">
        <v>0</v>
      </c>
      <c r="L60" s="169">
        <v>0</v>
      </c>
      <c r="M60" s="169">
        <v>0</v>
      </c>
      <c r="N60" s="147">
        <f>SUM(E60:M60)</f>
        <v>62.1735302734375</v>
      </c>
    </row>
    <row r="61" spans="2:14">
      <c r="B61" s="443"/>
      <c r="C61" s="163" t="s">
        <v>194</v>
      </c>
      <c r="D61" s="150"/>
      <c r="E61" s="151">
        <f t="shared" ref="E61:N61" si="16">SUBTOTAL(9,E58:E60)</f>
        <v>0</v>
      </c>
      <c r="F61" s="151">
        <f t="shared" si="16"/>
        <v>0</v>
      </c>
      <c r="G61" s="151">
        <f t="shared" si="16"/>
        <v>0</v>
      </c>
      <c r="H61" s="151">
        <f t="shared" si="16"/>
        <v>0</v>
      </c>
      <c r="I61" s="151">
        <f t="shared" si="16"/>
        <v>0</v>
      </c>
      <c r="J61" s="151">
        <f t="shared" si="16"/>
        <v>70.893100341796867</v>
      </c>
      <c r="K61" s="151">
        <f t="shared" si="16"/>
        <v>0</v>
      </c>
      <c r="L61" s="151">
        <f t="shared" si="16"/>
        <v>0</v>
      </c>
      <c r="M61" s="151">
        <f t="shared" si="16"/>
        <v>0</v>
      </c>
      <c r="N61" s="152">
        <f t="shared" si="16"/>
        <v>70.893100341796867</v>
      </c>
    </row>
    <row r="62" spans="2:14">
      <c r="B62" s="443"/>
      <c r="C62" s="447" t="s">
        <v>184</v>
      </c>
      <c r="D62" s="143" t="s">
        <v>180</v>
      </c>
      <c r="E62" s="169">
        <v>387.69197613596901</v>
      </c>
      <c r="F62" s="169">
        <v>1002.69800203545</v>
      </c>
      <c r="G62" s="169">
        <v>258.105839235872</v>
      </c>
      <c r="H62" s="169">
        <v>162.522777155802</v>
      </c>
      <c r="I62" s="169">
        <v>19.512059472799301</v>
      </c>
      <c r="J62" s="169">
        <v>442.04716094374697</v>
      </c>
      <c r="K62" s="169">
        <v>359.97647915399102</v>
      </c>
      <c r="L62" s="169">
        <v>36.220751489162403</v>
      </c>
      <c r="M62" s="169">
        <v>82.298769896745696</v>
      </c>
      <c r="N62" s="145">
        <f>SUM(E62:M62)</f>
        <v>2751.0738155195386</v>
      </c>
    </row>
    <row r="63" spans="2:14">
      <c r="B63" s="443"/>
      <c r="C63" s="447"/>
      <c r="D63" s="146" t="s">
        <v>181</v>
      </c>
      <c r="E63" s="169">
        <v>501.19101831951701</v>
      </c>
      <c r="F63" s="169">
        <v>1465.0035909205501</v>
      </c>
      <c r="G63" s="169">
        <v>352.185066015666</v>
      </c>
      <c r="H63" s="169">
        <v>642.645439513665</v>
      </c>
      <c r="I63" s="169">
        <v>96.0685733857825</v>
      </c>
      <c r="J63" s="169">
        <v>435.61578187474601</v>
      </c>
      <c r="K63" s="169">
        <v>803.77188611168401</v>
      </c>
      <c r="L63" s="169">
        <v>425.00972349920698</v>
      </c>
      <c r="M63" s="169">
        <v>651.62484431500695</v>
      </c>
      <c r="N63" s="147">
        <f>SUM(E63:M63)</f>
        <v>5373.1159239558247</v>
      </c>
    </row>
    <row r="64" spans="2:14">
      <c r="B64" s="443"/>
      <c r="C64" s="447"/>
      <c r="D64" s="148" t="s">
        <v>182</v>
      </c>
      <c r="E64" s="169">
        <v>0.16180000305175701</v>
      </c>
      <c r="F64" s="169">
        <v>7.1080000638961693E-2</v>
      </c>
      <c r="G64" s="169">
        <v>4.9478299409821602</v>
      </c>
      <c r="H64" s="169">
        <v>3.9200000762939398E-2</v>
      </c>
      <c r="I64" s="169">
        <v>0.76072000503540005</v>
      </c>
      <c r="J64" s="169">
        <v>61.906699989318803</v>
      </c>
      <c r="K64" s="169">
        <v>15.000860078930801</v>
      </c>
      <c r="L64" s="169">
        <v>3.8800002098083403E-2</v>
      </c>
      <c r="M64" s="169">
        <v>0.29792500156164098</v>
      </c>
      <c r="N64" s="167">
        <f>SUM(E64:M64)</f>
        <v>83.224915022380543</v>
      </c>
    </row>
    <row r="65" spans="2:14">
      <c r="B65" s="443"/>
      <c r="C65" s="156" t="s">
        <v>185</v>
      </c>
      <c r="D65" s="150"/>
      <c r="E65" s="151">
        <f t="shared" ref="E65:N65" si="17">SUBTOTAL(9,E62:E64)</f>
        <v>889.04479445853781</v>
      </c>
      <c r="F65" s="151">
        <f t="shared" si="17"/>
        <v>2467.7726729566393</v>
      </c>
      <c r="G65" s="151">
        <f t="shared" si="17"/>
        <v>615.23873519252015</v>
      </c>
      <c r="H65" s="151">
        <f t="shared" si="17"/>
        <v>805.20741667022992</v>
      </c>
      <c r="I65" s="151">
        <f t="shared" si="17"/>
        <v>116.34135286361719</v>
      </c>
      <c r="J65" s="151">
        <f t="shared" si="17"/>
        <v>939.56964280781176</v>
      </c>
      <c r="K65" s="151">
        <f t="shared" si="17"/>
        <v>1178.749225344606</v>
      </c>
      <c r="L65" s="151">
        <f t="shared" si="17"/>
        <v>461.26927499046747</v>
      </c>
      <c r="M65" s="151">
        <f t="shared" si="17"/>
        <v>734.22153921331437</v>
      </c>
      <c r="N65" s="152">
        <f t="shared" si="17"/>
        <v>8207.414654497743</v>
      </c>
    </row>
    <row r="66" spans="2:14">
      <c r="B66" s="443"/>
      <c r="C66" s="448" t="s">
        <v>186</v>
      </c>
      <c r="D66" s="143" t="s">
        <v>180</v>
      </c>
      <c r="E66" s="169">
        <v>174.471</v>
      </c>
      <c r="F66" s="169">
        <v>292.23679995727503</v>
      </c>
      <c r="G66" s="169">
        <v>0</v>
      </c>
      <c r="H66" s="169">
        <v>568.13976967728104</v>
      </c>
      <c r="I66" s="169">
        <v>44.356733733177101</v>
      </c>
      <c r="J66" s="169">
        <v>584.74183835506403</v>
      </c>
      <c r="K66" s="169">
        <v>284.204211919785</v>
      </c>
      <c r="L66" s="169">
        <v>738.32312908039205</v>
      </c>
      <c r="M66" s="169">
        <v>232.949976491451</v>
      </c>
      <c r="N66" s="147">
        <f>SUM(E66:M66)</f>
        <v>2919.4234592144248</v>
      </c>
    </row>
    <row r="67" spans="2:14">
      <c r="B67" s="443"/>
      <c r="C67" s="448"/>
      <c r="D67" s="146" t="s">
        <v>181</v>
      </c>
      <c r="E67" s="169">
        <v>0</v>
      </c>
      <c r="F67" s="169">
        <v>0.40969000244140602</v>
      </c>
      <c r="G67" s="169">
        <v>0</v>
      </c>
      <c r="H67" s="169">
        <v>41.642000000000003</v>
      </c>
      <c r="I67" s="169">
        <v>5.46</v>
      </c>
      <c r="J67" s="169">
        <v>0</v>
      </c>
      <c r="K67" s="169">
        <v>0</v>
      </c>
      <c r="L67" s="169">
        <v>0</v>
      </c>
      <c r="M67" s="169">
        <v>0</v>
      </c>
      <c r="N67" s="147">
        <f>SUM(E67:M67)</f>
        <v>47.511690002441412</v>
      </c>
    </row>
    <row r="68" spans="2:14">
      <c r="B68" s="443"/>
      <c r="C68" s="448"/>
      <c r="D68" s="148" t="s">
        <v>182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47">
        <f>SUM(E68:M68)</f>
        <v>0</v>
      </c>
    </row>
    <row r="69" spans="2:14">
      <c r="B69" s="443"/>
      <c r="C69" s="157" t="s">
        <v>187</v>
      </c>
      <c r="D69" s="150"/>
      <c r="E69" s="151">
        <f t="shared" ref="E69:N69" si="18">SUBTOTAL(9,E66:E68)</f>
        <v>174.471</v>
      </c>
      <c r="F69" s="151">
        <f t="shared" si="18"/>
        <v>292.6464899597164</v>
      </c>
      <c r="G69" s="151">
        <f t="shared" si="18"/>
        <v>0</v>
      </c>
      <c r="H69" s="151">
        <f t="shared" si="18"/>
        <v>609.78176967728109</v>
      </c>
      <c r="I69" s="151">
        <f t="shared" si="18"/>
        <v>49.816733733177102</v>
      </c>
      <c r="J69" s="151">
        <f t="shared" si="18"/>
        <v>584.74183835506403</v>
      </c>
      <c r="K69" s="151">
        <f t="shared" si="18"/>
        <v>284.204211919785</v>
      </c>
      <c r="L69" s="151">
        <f t="shared" si="18"/>
        <v>738.32312908039205</v>
      </c>
      <c r="M69" s="151">
        <f t="shared" si="18"/>
        <v>232.949976491451</v>
      </c>
      <c r="N69" s="152">
        <f t="shared" si="18"/>
        <v>2966.9351492168662</v>
      </c>
    </row>
    <row r="70" spans="2:14">
      <c r="B70" s="443"/>
      <c r="C70" s="449" t="s">
        <v>188</v>
      </c>
      <c r="D70" s="143" t="s">
        <v>180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16.428079749822601</v>
      </c>
      <c r="K70" s="169">
        <v>0</v>
      </c>
      <c r="L70" s="169">
        <v>0</v>
      </c>
      <c r="M70" s="169">
        <v>0</v>
      </c>
      <c r="N70" s="147">
        <f>SUM(E70:M70)</f>
        <v>16.428079749822601</v>
      </c>
    </row>
    <row r="71" spans="2:14">
      <c r="B71" s="443"/>
      <c r="C71" s="449"/>
      <c r="D71" s="146" t="s">
        <v>181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120.300830052763</v>
      </c>
      <c r="K71" s="169">
        <v>0</v>
      </c>
      <c r="L71" s="169">
        <v>0</v>
      </c>
      <c r="M71" s="169">
        <v>0</v>
      </c>
      <c r="N71" s="147">
        <f>SUM(E71:M71)</f>
        <v>120.300830052763</v>
      </c>
    </row>
    <row r="72" spans="2:14">
      <c r="B72" s="443"/>
      <c r="C72" s="450"/>
      <c r="D72" s="148" t="s">
        <v>182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7">
        <f>SUM(E72:M72)</f>
        <v>0</v>
      </c>
    </row>
    <row r="73" spans="2:14">
      <c r="B73" s="444"/>
      <c r="C73" s="171" t="s">
        <v>189</v>
      </c>
      <c r="D73" s="150"/>
      <c r="E73" s="151">
        <f t="shared" ref="E73:N73" si="19">SUBTOTAL(9,E70:E72)</f>
        <v>0</v>
      </c>
      <c r="F73" s="151">
        <f t="shared" si="19"/>
        <v>0</v>
      </c>
      <c r="G73" s="151">
        <f t="shared" si="19"/>
        <v>0</v>
      </c>
      <c r="H73" s="151">
        <f t="shared" si="19"/>
        <v>0</v>
      </c>
      <c r="I73" s="151">
        <f t="shared" si="19"/>
        <v>0</v>
      </c>
      <c r="J73" s="151">
        <f t="shared" si="19"/>
        <v>136.7289098025856</v>
      </c>
      <c r="K73" s="151">
        <f t="shared" si="19"/>
        <v>0</v>
      </c>
      <c r="L73" s="151">
        <f t="shared" si="19"/>
        <v>0</v>
      </c>
      <c r="M73" s="151">
        <f t="shared" si="19"/>
        <v>0</v>
      </c>
      <c r="N73" s="152">
        <f t="shared" si="19"/>
        <v>136.7289098025856</v>
      </c>
    </row>
    <row r="74" spans="2:14">
      <c r="B74" s="122" t="s">
        <v>196</v>
      </c>
      <c r="C74" s="172"/>
      <c r="D74" s="168"/>
      <c r="E74" s="47">
        <f t="shared" ref="E74:N74" si="20">SUBTOTAL(9,E58:E72)</f>
        <v>1063.5157944585378</v>
      </c>
      <c r="F74" s="47">
        <f t="shared" si="20"/>
        <v>2760.4191629163561</v>
      </c>
      <c r="G74" s="47">
        <f t="shared" si="20"/>
        <v>615.23873519252015</v>
      </c>
      <c r="H74" s="47">
        <f t="shared" si="20"/>
        <v>1414.9891863475111</v>
      </c>
      <c r="I74" s="47">
        <f t="shared" si="20"/>
        <v>166.15808659679431</v>
      </c>
      <c r="J74" s="47">
        <f t="shared" si="20"/>
        <v>1731.9334913072585</v>
      </c>
      <c r="K74" s="47">
        <f t="shared" si="20"/>
        <v>1462.9534372643909</v>
      </c>
      <c r="L74" s="47">
        <f t="shared" si="20"/>
        <v>1199.5924040708596</v>
      </c>
      <c r="M74" s="47">
        <f t="shared" si="20"/>
        <v>967.1715157047654</v>
      </c>
      <c r="N74" s="78">
        <f t="shared" si="20"/>
        <v>11381.971813858994</v>
      </c>
    </row>
    <row r="75" spans="2:14">
      <c r="B75" s="442">
        <v>2006</v>
      </c>
      <c r="C75" s="445" t="s">
        <v>182</v>
      </c>
      <c r="D75" s="143" t="s">
        <v>180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69.852802734375004</v>
      </c>
      <c r="K75" s="173">
        <v>0</v>
      </c>
      <c r="L75" s="173">
        <v>0</v>
      </c>
      <c r="M75" s="173">
        <v>0</v>
      </c>
      <c r="N75" s="147">
        <f>SUM(E75:M75)</f>
        <v>69.852802734375004</v>
      </c>
    </row>
    <row r="76" spans="2:14">
      <c r="B76" s="443"/>
      <c r="C76" s="446"/>
      <c r="D76" s="146" t="s">
        <v>181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30.902548828124999</v>
      </c>
      <c r="K76" s="173">
        <v>0</v>
      </c>
      <c r="L76" s="173">
        <v>0</v>
      </c>
      <c r="M76" s="173">
        <v>0</v>
      </c>
      <c r="N76" s="147">
        <f>SUM(E76:M76)</f>
        <v>30.902548828124999</v>
      </c>
    </row>
    <row r="77" spans="2:14">
      <c r="B77" s="443"/>
      <c r="C77" s="446"/>
      <c r="D77" s="148" t="s">
        <v>182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47">
        <f>SUM(E77:M77)</f>
        <v>0</v>
      </c>
    </row>
    <row r="78" spans="2:14">
      <c r="B78" s="443"/>
      <c r="C78" s="163" t="s">
        <v>194</v>
      </c>
      <c r="D78" s="150"/>
      <c r="E78" s="151">
        <f t="shared" ref="E78:N78" si="21">SUBTOTAL(9,E75:E77)</f>
        <v>0</v>
      </c>
      <c r="F78" s="151">
        <f t="shared" si="21"/>
        <v>0</v>
      </c>
      <c r="G78" s="151">
        <f t="shared" si="21"/>
        <v>0</v>
      </c>
      <c r="H78" s="151">
        <f t="shared" si="21"/>
        <v>0</v>
      </c>
      <c r="I78" s="151">
        <f t="shared" si="21"/>
        <v>0</v>
      </c>
      <c r="J78" s="151">
        <f t="shared" si="21"/>
        <v>100.75535156250001</v>
      </c>
      <c r="K78" s="151">
        <f t="shared" si="21"/>
        <v>0</v>
      </c>
      <c r="L78" s="151">
        <f t="shared" si="21"/>
        <v>0</v>
      </c>
      <c r="M78" s="151">
        <f t="shared" si="21"/>
        <v>0</v>
      </c>
      <c r="N78" s="152">
        <f t="shared" si="21"/>
        <v>100.75535156250001</v>
      </c>
    </row>
    <row r="79" spans="2:14">
      <c r="B79" s="443"/>
      <c r="C79" s="447" t="s">
        <v>184</v>
      </c>
      <c r="D79" s="143" t="s">
        <v>180</v>
      </c>
      <c r="E79" s="174">
        <v>277.12062859548598</v>
      </c>
      <c r="F79" s="175">
        <v>716.93747635257205</v>
      </c>
      <c r="G79" s="175">
        <v>152.14441019451601</v>
      </c>
      <c r="H79" s="175">
        <v>100.50083137866901</v>
      </c>
      <c r="I79" s="175">
        <v>55.257780664324699</v>
      </c>
      <c r="J79" s="175">
        <v>318.22462988066701</v>
      </c>
      <c r="K79" s="175">
        <v>250.05226014596201</v>
      </c>
      <c r="L79" s="175">
        <v>174.49519332069201</v>
      </c>
      <c r="M79" s="176">
        <v>84.927340605974194</v>
      </c>
      <c r="N79" s="145">
        <f>SUM(E79:M79)</f>
        <v>2129.660551138863</v>
      </c>
    </row>
    <row r="80" spans="2:14">
      <c r="B80" s="443"/>
      <c r="C80" s="447"/>
      <c r="D80" s="146" t="s">
        <v>181</v>
      </c>
      <c r="E80" s="177">
        <v>536.14046238776996</v>
      </c>
      <c r="F80" s="144">
        <v>1641.2742201793801</v>
      </c>
      <c r="G80" s="144">
        <v>412.19645263716598</v>
      </c>
      <c r="H80" s="144">
        <v>572.07910947770301</v>
      </c>
      <c r="I80" s="144">
        <v>109.625819270943</v>
      </c>
      <c r="J80" s="144">
        <v>505.82954124381001</v>
      </c>
      <c r="K80" s="144">
        <v>989.20188957171899</v>
      </c>
      <c r="L80" s="144">
        <v>995.58899926274296</v>
      </c>
      <c r="M80" s="178">
        <v>539.31632570663101</v>
      </c>
      <c r="N80" s="147">
        <f>SUM(E80:M80)</f>
        <v>6301.2528197378651</v>
      </c>
    </row>
    <row r="81" spans="2:14">
      <c r="B81" s="443"/>
      <c r="C81" s="447"/>
      <c r="D81" s="148" t="s">
        <v>182</v>
      </c>
      <c r="E81" s="179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2.6076399866491502</v>
      </c>
      <c r="L81" s="180">
        <v>0</v>
      </c>
      <c r="M81" s="181">
        <v>2.0651299856006999</v>
      </c>
      <c r="N81" s="167">
        <f>SUM(E81:M81)</f>
        <v>4.6727699722498501</v>
      </c>
    </row>
    <row r="82" spans="2:14">
      <c r="B82" s="443"/>
      <c r="C82" s="156" t="s">
        <v>185</v>
      </c>
      <c r="D82" s="150"/>
      <c r="E82" s="151">
        <f t="shared" ref="E82:N82" si="22">SUBTOTAL(9,E79:E81)</f>
        <v>813.26109098325594</v>
      </c>
      <c r="F82" s="151">
        <f t="shared" si="22"/>
        <v>2358.2116965319519</v>
      </c>
      <c r="G82" s="151">
        <f t="shared" si="22"/>
        <v>564.34086283168199</v>
      </c>
      <c r="H82" s="151">
        <f t="shared" si="22"/>
        <v>672.57994085637199</v>
      </c>
      <c r="I82" s="151">
        <f t="shared" si="22"/>
        <v>164.88359993526768</v>
      </c>
      <c r="J82" s="151">
        <f t="shared" si="22"/>
        <v>824.05417112447708</v>
      </c>
      <c r="K82" s="151">
        <f t="shared" si="22"/>
        <v>1241.8617897043302</v>
      </c>
      <c r="L82" s="151">
        <f t="shared" si="22"/>
        <v>1170.084192583435</v>
      </c>
      <c r="M82" s="151">
        <f t="shared" si="22"/>
        <v>626.30879629820595</v>
      </c>
      <c r="N82" s="152">
        <f t="shared" si="22"/>
        <v>8435.5861408489782</v>
      </c>
    </row>
    <row r="83" spans="2:14">
      <c r="B83" s="443"/>
      <c r="C83" s="448" t="s">
        <v>186</v>
      </c>
      <c r="D83" s="143" t="s">
        <v>180</v>
      </c>
      <c r="E83" s="174">
        <v>61.374859075546198</v>
      </c>
      <c r="F83" s="175">
        <v>279.87400000000002</v>
      </c>
      <c r="G83" s="175">
        <v>0</v>
      </c>
      <c r="H83" s="175">
        <v>388.57221020162098</v>
      </c>
      <c r="I83" s="175">
        <v>34.949379150390598</v>
      </c>
      <c r="J83" s="175">
        <v>1145.6638010394599</v>
      </c>
      <c r="K83" s="175">
        <v>331.49575240516702</v>
      </c>
      <c r="L83" s="175">
        <v>923.43957375192599</v>
      </c>
      <c r="M83" s="176">
        <v>189.86393857789</v>
      </c>
      <c r="N83" s="147">
        <f>SUM(E83:M83)</f>
        <v>3355.2335142020006</v>
      </c>
    </row>
    <row r="84" spans="2:14">
      <c r="B84" s="443"/>
      <c r="C84" s="448"/>
      <c r="D84" s="146" t="s">
        <v>181</v>
      </c>
      <c r="E84" s="177">
        <v>0</v>
      </c>
      <c r="F84" s="144">
        <v>0</v>
      </c>
      <c r="G84" s="144">
        <v>0</v>
      </c>
      <c r="H84" s="144">
        <v>0</v>
      </c>
      <c r="I84" s="144">
        <v>18.79</v>
      </c>
      <c r="J84" s="144">
        <v>0</v>
      </c>
      <c r="K84" s="144">
        <v>0</v>
      </c>
      <c r="L84" s="144">
        <v>0</v>
      </c>
      <c r="M84" s="178">
        <v>0</v>
      </c>
      <c r="N84" s="147">
        <f>SUM(E84:M84)</f>
        <v>18.79</v>
      </c>
    </row>
    <row r="85" spans="2:14">
      <c r="B85" s="443"/>
      <c r="C85" s="448"/>
      <c r="D85" s="148" t="s">
        <v>182</v>
      </c>
      <c r="E85" s="179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1">
        <v>0</v>
      </c>
      <c r="N85" s="147">
        <f>SUM(E85:M85)</f>
        <v>0</v>
      </c>
    </row>
    <row r="86" spans="2:14">
      <c r="B86" s="443"/>
      <c r="C86" s="157" t="s">
        <v>187</v>
      </c>
      <c r="D86" s="150"/>
      <c r="E86" s="151">
        <f t="shared" ref="E86:N86" si="23">SUBTOTAL(9,E83:E85)</f>
        <v>61.374859075546198</v>
      </c>
      <c r="F86" s="151">
        <f t="shared" si="23"/>
        <v>279.87400000000002</v>
      </c>
      <c r="G86" s="151">
        <f t="shared" si="23"/>
        <v>0</v>
      </c>
      <c r="H86" s="151">
        <f t="shared" si="23"/>
        <v>388.57221020162098</v>
      </c>
      <c r="I86" s="151">
        <f t="shared" si="23"/>
        <v>53.739379150390597</v>
      </c>
      <c r="J86" s="151">
        <f t="shared" si="23"/>
        <v>1145.6638010394599</v>
      </c>
      <c r="K86" s="151">
        <f t="shared" si="23"/>
        <v>331.49575240516702</v>
      </c>
      <c r="L86" s="151">
        <f t="shared" si="23"/>
        <v>923.43957375192599</v>
      </c>
      <c r="M86" s="151">
        <f t="shared" si="23"/>
        <v>189.86393857789</v>
      </c>
      <c r="N86" s="152">
        <f t="shared" si="23"/>
        <v>3374.0235142020006</v>
      </c>
    </row>
    <row r="87" spans="2:14">
      <c r="B87" s="443"/>
      <c r="C87" s="449" t="s">
        <v>188</v>
      </c>
      <c r="D87" s="143" t="s">
        <v>180</v>
      </c>
      <c r="E87" s="144">
        <v>0</v>
      </c>
      <c r="F87" s="144">
        <v>0</v>
      </c>
      <c r="G87" s="144">
        <v>0</v>
      </c>
      <c r="H87" s="144">
        <v>0</v>
      </c>
      <c r="I87" s="144">
        <v>0</v>
      </c>
      <c r="J87" s="144">
        <v>0.65463999938964801</v>
      </c>
      <c r="K87" s="144">
        <v>0</v>
      </c>
      <c r="L87" s="144">
        <v>0</v>
      </c>
      <c r="M87" s="144">
        <v>0</v>
      </c>
      <c r="N87" s="147">
        <f>SUM(E87:M87)</f>
        <v>0.65463999938964801</v>
      </c>
    </row>
    <row r="88" spans="2:14">
      <c r="B88" s="443"/>
      <c r="C88" s="449"/>
      <c r="D88" s="146" t="s">
        <v>181</v>
      </c>
      <c r="E88" s="144">
        <v>0</v>
      </c>
      <c r="F88" s="144">
        <v>0</v>
      </c>
      <c r="G88" s="144">
        <v>0</v>
      </c>
      <c r="H88" s="144">
        <v>0</v>
      </c>
      <c r="I88" s="144">
        <v>0</v>
      </c>
      <c r="J88" s="144">
        <v>68.088830317497298</v>
      </c>
      <c r="K88" s="144">
        <v>0</v>
      </c>
      <c r="L88" s="144">
        <v>0</v>
      </c>
      <c r="M88" s="144">
        <v>0</v>
      </c>
      <c r="N88" s="147">
        <f>SUM(E88:M88)</f>
        <v>68.088830317497298</v>
      </c>
    </row>
    <row r="89" spans="2:14">
      <c r="B89" s="443"/>
      <c r="C89" s="450"/>
      <c r="D89" s="148" t="s">
        <v>182</v>
      </c>
      <c r="E89" s="144"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67">
        <f>SUM(E89:M89)</f>
        <v>0</v>
      </c>
    </row>
    <row r="90" spans="2:14">
      <c r="B90" s="444"/>
      <c r="C90" s="171" t="s">
        <v>189</v>
      </c>
      <c r="D90" s="150"/>
      <c r="E90" s="151">
        <f t="shared" ref="E90:N90" si="24">SUBTOTAL(9,E87:E89)</f>
        <v>0</v>
      </c>
      <c r="F90" s="151">
        <f t="shared" si="24"/>
        <v>0</v>
      </c>
      <c r="G90" s="151">
        <f t="shared" si="24"/>
        <v>0</v>
      </c>
      <c r="H90" s="151">
        <f t="shared" si="24"/>
        <v>0</v>
      </c>
      <c r="I90" s="151">
        <f t="shared" si="24"/>
        <v>0</v>
      </c>
      <c r="J90" s="151">
        <f t="shared" si="24"/>
        <v>68.743470316886942</v>
      </c>
      <c r="K90" s="151">
        <f t="shared" si="24"/>
        <v>0</v>
      </c>
      <c r="L90" s="151">
        <f t="shared" si="24"/>
        <v>0</v>
      </c>
      <c r="M90" s="151">
        <f t="shared" si="24"/>
        <v>0</v>
      </c>
      <c r="N90" s="152">
        <f t="shared" si="24"/>
        <v>68.743470316886942</v>
      </c>
    </row>
    <row r="91" spans="2:14">
      <c r="B91" s="122" t="s">
        <v>197</v>
      </c>
      <c r="C91" s="172"/>
      <c r="D91" s="168"/>
      <c r="E91" s="47">
        <f t="shared" ref="E91:N91" si="25">SUBTOTAL(9,E75:E89)</f>
        <v>874.63595005880211</v>
      </c>
      <c r="F91" s="47">
        <f t="shared" si="25"/>
        <v>2638.0856965319517</v>
      </c>
      <c r="G91" s="47">
        <f t="shared" si="25"/>
        <v>564.34086283168199</v>
      </c>
      <c r="H91" s="47">
        <f t="shared" si="25"/>
        <v>1061.152151057993</v>
      </c>
      <c r="I91" s="47">
        <f t="shared" si="25"/>
        <v>218.62297908565827</v>
      </c>
      <c r="J91" s="47">
        <f t="shared" si="25"/>
        <v>2139.2167940433242</v>
      </c>
      <c r="K91" s="47">
        <f t="shared" si="25"/>
        <v>1573.3575421094972</v>
      </c>
      <c r="L91" s="47">
        <f t="shared" si="25"/>
        <v>2093.523766335361</v>
      </c>
      <c r="M91" s="47">
        <f t="shared" si="25"/>
        <v>816.172734876096</v>
      </c>
      <c r="N91" s="78">
        <f t="shared" si="25"/>
        <v>11979.108476930367</v>
      </c>
    </row>
    <row r="92" spans="2:14">
      <c r="B92" s="442">
        <v>2007</v>
      </c>
      <c r="C92" s="445" t="s">
        <v>182</v>
      </c>
      <c r="D92" s="143" t="s">
        <v>180</v>
      </c>
      <c r="E92" s="182">
        <v>0</v>
      </c>
      <c r="F92" s="182">
        <v>0</v>
      </c>
      <c r="G92" s="182">
        <v>0</v>
      </c>
      <c r="H92" s="182">
        <v>0</v>
      </c>
      <c r="I92" s="182">
        <v>0</v>
      </c>
      <c r="J92" s="182">
        <v>1.9581800231933593</v>
      </c>
      <c r="K92" s="182">
        <v>0</v>
      </c>
      <c r="L92" s="182">
        <v>0</v>
      </c>
      <c r="M92" s="182">
        <v>0</v>
      </c>
      <c r="N92" s="147">
        <f t="shared" ref="N92:N106" si="26">SUM(E92:M92)</f>
        <v>1.9581800231933593</v>
      </c>
    </row>
    <row r="93" spans="2:14">
      <c r="B93" s="443"/>
      <c r="C93" s="446"/>
      <c r="D93" s="146" t="s">
        <v>181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0</v>
      </c>
      <c r="M93" s="182">
        <v>0</v>
      </c>
      <c r="N93" s="147">
        <f t="shared" si="26"/>
        <v>0</v>
      </c>
    </row>
    <row r="94" spans="2:14">
      <c r="B94" s="443"/>
      <c r="C94" s="446"/>
      <c r="D94" s="148" t="s">
        <v>182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70.276679351806635</v>
      </c>
      <c r="K94" s="182">
        <v>0</v>
      </c>
      <c r="L94" s="182">
        <v>0</v>
      </c>
      <c r="M94" s="182">
        <v>0</v>
      </c>
      <c r="N94" s="147">
        <f t="shared" si="26"/>
        <v>70.276679351806635</v>
      </c>
    </row>
    <row r="95" spans="2:14">
      <c r="B95" s="443"/>
      <c r="C95" s="163" t="s">
        <v>194</v>
      </c>
      <c r="D95" s="183"/>
      <c r="E95" s="151">
        <f>SUM(E92:E94)</f>
        <v>0</v>
      </c>
      <c r="F95" s="151">
        <f t="shared" ref="F95:N95" si="27">SUM(F92:F94)</f>
        <v>0</v>
      </c>
      <c r="G95" s="151">
        <f t="shared" si="27"/>
        <v>0</v>
      </c>
      <c r="H95" s="151">
        <f t="shared" si="27"/>
        <v>0</v>
      </c>
      <c r="I95" s="151">
        <f t="shared" si="27"/>
        <v>0</v>
      </c>
      <c r="J95" s="151">
        <f t="shared" si="27"/>
        <v>72.234859374999999</v>
      </c>
      <c r="K95" s="151">
        <f t="shared" si="27"/>
        <v>0</v>
      </c>
      <c r="L95" s="151">
        <f t="shared" si="27"/>
        <v>0</v>
      </c>
      <c r="M95" s="151">
        <f t="shared" si="27"/>
        <v>0</v>
      </c>
      <c r="N95" s="152">
        <f t="shared" si="27"/>
        <v>72.234859374999999</v>
      </c>
    </row>
    <row r="96" spans="2:14">
      <c r="B96" s="443"/>
      <c r="C96" s="447" t="s">
        <v>184</v>
      </c>
      <c r="D96" s="143" t="s">
        <v>180</v>
      </c>
      <c r="E96" s="184">
        <v>147.08920303574203</v>
      </c>
      <c r="F96" s="184">
        <v>427.45273959723113</v>
      </c>
      <c r="G96" s="184">
        <v>213.78997000000001</v>
      </c>
      <c r="H96" s="184">
        <v>83.097834627479315</v>
      </c>
      <c r="I96" s="184">
        <v>36.273879980683326</v>
      </c>
      <c r="J96" s="184">
        <v>246.61564441919327</v>
      </c>
      <c r="K96" s="184">
        <v>242.94486705186964</v>
      </c>
      <c r="L96" s="184">
        <v>428.82836980374157</v>
      </c>
      <c r="M96" s="184">
        <v>60.257603000000003</v>
      </c>
      <c r="N96" s="147">
        <f t="shared" si="26"/>
        <v>1886.3501115159402</v>
      </c>
    </row>
    <row r="97" spans="2:14">
      <c r="B97" s="443"/>
      <c r="C97" s="447"/>
      <c r="D97" s="146" t="s">
        <v>181</v>
      </c>
      <c r="E97" s="184">
        <v>415.06879495951534</v>
      </c>
      <c r="F97" s="184">
        <v>2031.514210744381</v>
      </c>
      <c r="G97" s="184">
        <v>412.22601750000001</v>
      </c>
      <c r="H97" s="184">
        <v>467.09968265059962</v>
      </c>
      <c r="I97" s="184">
        <v>102.13087664494908</v>
      </c>
      <c r="J97" s="184">
        <v>651.02743048116565</v>
      </c>
      <c r="K97" s="184">
        <v>1040.1143148914241</v>
      </c>
      <c r="L97" s="184">
        <v>845.89053834487493</v>
      </c>
      <c r="M97" s="184">
        <v>449.8114832</v>
      </c>
      <c r="N97" s="147">
        <f t="shared" si="26"/>
        <v>6414.8833494169103</v>
      </c>
    </row>
    <row r="98" spans="2:14">
      <c r="B98" s="443"/>
      <c r="C98" s="447"/>
      <c r="D98" s="148" t="s">
        <v>182</v>
      </c>
      <c r="E98" s="184">
        <v>5.6878000092357395</v>
      </c>
      <c r="F98" s="184">
        <v>0</v>
      </c>
      <c r="G98" s="184">
        <v>0</v>
      </c>
      <c r="H98" s="184">
        <v>0</v>
      </c>
      <c r="I98" s="184">
        <v>0.26575999808311462</v>
      </c>
      <c r="J98" s="184">
        <v>0</v>
      </c>
      <c r="K98" s="184">
        <v>5.6372647094726567</v>
      </c>
      <c r="L98" s="184">
        <v>0</v>
      </c>
      <c r="M98" s="184">
        <v>1.6335722852945327</v>
      </c>
      <c r="N98" s="147">
        <f t="shared" si="26"/>
        <v>13.224397002086043</v>
      </c>
    </row>
    <row r="99" spans="2:14">
      <c r="B99" s="443"/>
      <c r="C99" s="156" t="s">
        <v>185</v>
      </c>
      <c r="D99" s="183"/>
      <c r="E99" s="151">
        <f>SUM(E96:E98)</f>
        <v>567.84579800449308</v>
      </c>
      <c r="F99" s="151">
        <f t="shared" ref="F99:N99" si="28">SUM(F96:F98)</f>
        <v>2458.9669503416121</v>
      </c>
      <c r="G99" s="151">
        <f t="shared" si="28"/>
        <v>626.01598750000005</v>
      </c>
      <c r="H99" s="151">
        <f t="shared" si="28"/>
        <v>550.19751727807898</v>
      </c>
      <c r="I99" s="151">
        <f t="shared" si="28"/>
        <v>138.67051662371554</v>
      </c>
      <c r="J99" s="151">
        <f t="shared" si="28"/>
        <v>897.6430749003589</v>
      </c>
      <c r="K99" s="151">
        <f t="shared" si="28"/>
        <v>1288.6964466527663</v>
      </c>
      <c r="L99" s="151">
        <f t="shared" si="28"/>
        <v>1274.7189081486165</v>
      </c>
      <c r="M99" s="151">
        <f t="shared" si="28"/>
        <v>511.70265848529453</v>
      </c>
      <c r="N99" s="152">
        <f t="shared" si="28"/>
        <v>8314.4578579349363</v>
      </c>
    </row>
    <row r="100" spans="2:14">
      <c r="B100" s="443"/>
      <c r="C100" s="448" t="s">
        <v>186</v>
      </c>
      <c r="D100" s="143" t="s">
        <v>180</v>
      </c>
      <c r="E100" s="184">
        <v>40.13970998764038</v>
      </c>
      <c r="F100" s="184">
        <v>335.87160433292388</v>
      </c>
      <c r="G100" s="184">
        <v>0</v>
      </c>
      <c r="H100" s="184">
        <v>238.65043449306489</v>
      </c>
      <c r="I100" s="184">
        <v>45.50565748977661</v>
      </c>
      <c r="J100" s="184">
        <v>1137.9359825000763</v>
      </c>
      <c r="K100" s="184">
        <v>385.13348943424222</v>
      </c>
      <c r="L100" s="184">
        <v>672.32362215471267</v>
      </c>
      <c r="M100" s="184">
        <v>222.82981119999999</v>
      </c>
      <c r="N100" s="147">
        <f t="shared" si="26"/>
        <v>3078.3903115924368</v>
      </c>
    </row>
    <row r="101" spans="2:14">
      <c r="B101" s="443"/>
      <c r="C101" s="448"/>
      <c r="D101" s="146" t="s">
        <v>181</v>
      </c>
      <c r="E101" s="184">
        <v>0</v>
      </c>
      <c r="F101" s="184">
        <v>0</v>
      </c>
      <c r="G101" s="184">
        <v>0</v>
      </c>
      <c r="H101" s="184">
        <v>0</v>
      </c>
      <c r="I101" s="184">
        <v>0.28668500518798828</v>
      </c>
      <c r="J101" s="184">
        <v>43.043409657120705</v>
      </c>
      <c r="K101" s="184">
        <v>0</v>
      </c>
      <c r="L101" s="184">
        <v>0</v>
      </c>
      <c r="M101" s="184">
        <v>6.0000000000000001E-3</v>
      </c>
      <c r="N101" s="147">
        <f t="shared" si="26"/>
        <v>43.336094662308696</v>
      </c>
    </row>
    <row r="102" spans="2:14">
      <c r="B102" s="443"/>
      <c r="C102" s="448"/>
      <c r="D102" s="148" t="s">
        <v>182</v>
      </c>
      <c r="E102" s="184">
        <v>0</v>
      </c>
      <c r="F102" s="184">
        <v>0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47">
        <f t="shared" si="26"/>
        <v>0</v>
      </c>
    </row>
    <row r="103" spans="2:14">
      <c r="B103" s="443"/>
      <c r="C103" s="157" t="s">
        <v>187</v>
      </c>
      <c r="D103" s="183"/>
      <c r="E103" s="151">
        <f>SUM(E100:E102)</f>
        <v>40.13970998764038</v>
      </c>
      <c r="F103" s="151">
        <f t="shared" ref="F103:N103" si="29">SUM(F100:F102)</f>
        <v>335.87160433292388</v>
      </c>
      <c r="G103" s="151">
        <f t="shared" si="29"/>
        <v>0</v>
      </c>
      <c r="H103" s="151">
        <f t="shared" si="29"/>
        <v>238.65043449306489</v>
      </c>
      <c r="I103" s="151">
        <f t="shared" si="29"/>
        <v>45.792342494964601</v>
      </c>
      <c r="J103" s="151">
        <f t="shared" si="29"/>
        <v>1180.979392157197</v>
      </c>
      <c r="K103" s="151">
        <f t="shared" si="29"/>
        <v>385.13348943424222</v>
      </c>
      <c r="L103" s="151">
        <f t="shared" si="29"/>
        <v>672.32362215471267</v>
      </c>
      <c r="M103" s="151">
        <f t="shared" si="29"/>
        <v>222.83581119999999</v>
      </c>
      <c r="N103" s="152">
        <f t="shared" si="29"/>
        <v>3121.7264062547456</v>
      </c>
    </row>
    <row r="104" spans="2:14">
      <c r="B104" s="443"/>
      <c r="C104" s="449" t="s">
        <v>188</v>
      </c>
      <c r="D104" s="143" t="s">
        <v>180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47">
        <f t="shared" si="26"/>
        <v>0</v>
      </c>
    </row>
    <row r="105" spans="2:14">
      <c r="B105" s="443"/>
      <c r="C105" s="449"/>
      <c r="D105" s="146" t="s">
        <v>181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34.951559570312497</v>
      </c>
      <c r="K105" s="184">
        <v>0</v>
      </c>
      <c r="L105" s="184">
        <v>0</v>
      </c>
      <c r="M105" s="184">
        <v>0</v>
      </c>
      <c r="N105" s="147">
        <f t="shared" si="26"/>
        <v>34.951559570312497</v>
      </c>
    </row>
    <row r="106" spans="2:14">
      <c r="B106" s="443"/>
      <c r="C106" s="450"/>
      <c r="D106" s="148" t="s">
        <v>182</v>
      </c>
      <c r="E106" s="184">
        <v>0</v>
      </c>
      <c r="F106" s="184">
        <v>0</v>
      </c>
      <c r="G106" s="184">
        <v>0</v>
      </c>
      <c r="H106" s="184">
        <v>0</v>
      </c>
      <c r="I106" s="184">
        <v>0</v>
      </c>
      <c r="J106" s="184">
        <v>5.4268599395751957</v>
      </c>
      <c r="K106" s="184">
        <v>0</v>
      </c>
      <c r="L106" s="184">
        <v>0</v>
      </c>
      <c r="M106" s="184">
        <v>0</v>
      </c>
      <c r="N106" s="147">
        <f t="shared" si="26"/>
        <v>5.4268599395751957</v>
      </c>
    </row>
    <row r="107" spans="2:14">
      <c r="B107" s="444"/>
      <c r="C107" s="171" t="s">
        <v>189</v>
      </c>
      <c r="D107" s="183"/>
      <c r="E107" s="151">
        <f>SUM(E104:E106)</f>
        <v>0</v>
      </c>
      <c r="F107" s="151">
        <f t="shared" ref="F107:N107" si="30">SUM(F104:F106)</f>
        <v>0</v>
      </c>
      <c r="G107" s="151">
        <f t="shared" si="30"/>
        <v>0</v>
      </c>
      <c r="H107" s="151">
        <f t="shared" si="30"/>
        <v>0</v>
      </c>
      <c r="I107" s="151">
        <f t="shared" si="30"/>
        <v>0</v>
      </c>
      <c r="J107" s="151">
        <f t="shared" si="30"/>
        <v>40.378419509887692</v>
      </c>
      <c r="K107" s="151">
        <f t="shared" si="30"/>
        <v>0</v>
      </c>
      <c r="L107" s="151">
        <f t="shared" si="30"/>
        <v>0</v>
      </c>
      <c r="M107" s="151">
        <f t="shared" si="30"/>
        <v>0</v>
      </c>
      <c r="N107" s="152">
        <f t="shared" si="30"/>
        <v>40.378419509887692</v>
      </c>
    </row>
    <row r="108" spans="2:14">
      <c r="B108" s="122" t="s">
        <v>198</v>
      </c>
      <c r="C108" s="172"/>
      <c r="D108" s="168"/>
      <c r="E108" s="47">
        <f>+E107+E103+E99+E95</f>
        <v>607.98550799213342</v>
      </c>
      <c r="F108" s="47">
        <f t="shared" ref="F108:N108" si="31">+F107+F103+F99+F95</f>
        <v>2794.8385546745358</v>
      </c>
      <c r="G108" s="47">
        <f t="shared" si="31"/>
        <v>626.01598750000005</v>
      </c>
      <c r="H108" s="47">
        <f t="shared" si="31"/>
        <v>788.84795177114393</v>
      </c>
      <c r="I108" s="47">
        <f t="shared" si="31"/>
        <v>184.46285911868014</v>
      </c>
      <c r="J108" s="47">
        <f t="shared" si="31"/>
        <v>2191.2357459424434</v>
      </c>
      <c r="K108" s="47">
        <f t="shared" si="31"/>
        <v>1673.8299360870085</v>
      </c>
      <c r="L108" s="47">
        <f t="shared" si="31"/>
        <v>1947.0425303033292</v>
      </c>
      <c r="M108" s="47">
        <f t="shared" si="31"/>
        <v>734.53846968529456</v>
      </c>
      <c r="N108" s="65">
        <f t="shared" si="31"/>
        <v>11548.797543074568</v>
      </c>
    </row>
    <row r="109" spans="2:14">
      <c r="B109" s="442">
        <v>2008</v>
      </c>
      <c r="C109" s="445" t="s">
        <v>182</v>
      </c>
      <c r="D109" s="143" t="s">
        <v>180</v>
      </c>
      <c r="E109" s="182">
        <v>0</v>
      </c>
      <c r="F109" s="182">
        <v>0</v>
      </c>
      <c r="G109" s="182">
        <v>0</v>
      </c>
      <c r="H109" s="182">
        <v>0</v>
      </c>
      <c r="I109" s="182">
        <v>0</v>
      </c>
      <c r="J109" s="182">
        <v>3.6045999145507812</v>
      </c>
      <c r="K109" s="182">
        <v>0</v>
      </c>
      <c r="L109" s="182">
        <v>0</v>
      </c>
      <c r="M109" s="182">
        <v>0</v>
      </c>
      <c r="N109" s="147">
        <f>SUM(E109:M109)</f>
        <v>3.6045999145507812</v>
      </c>
    </row>
    <row r="110" spans="2:14">
      <c r="B110" s="443"/>
      <c r="C110" s="446"/>
      <c r="D110" s="146" t="s">
        <v>181</v>
      </c>
      <c r="E110" s="182">
        <v>0</v>
      </c>
      <c r="F110" s="182">
        <v>0</v>
      </c>
      <c r="G110" s="182">
        <v>0</v>
      </c>
      <c r="H110" s="182">
        <v>0</v>
      </c>
      <c r="I110" s="182">
        <v>0</v>
      </c>
      <c r="J110" s="182">
        <v>0</v>
      </c>
      <c r="K110" s="182">
        <v>0</v>
      </c>
      <c r="L110" s="182">
        <v>0</v>
      </c>
      <c r="M110" s="182">
        <v>0</v>
      </c>
      <c r="N110" s="147">
        <f>SUM(E110:M110)</f>
        <v>0</v>
      </c>
    </row>
    <row r="111" spans="2:14">
      <c r="B111" s="443"/>
      <c r="C111" s="446"/>
      <c r="D111" s="148" t="s">
        <v>182</v>
      </c>
      <c r="E111" s="182">
        <v>0</v>
      </c>
      <c r="F111" s="182">
        <v>0</v>
      </c>
      <c r="G111" s="182">
        <v>0</v>
      </c>
      <c r="H111" s="182">
        <v>0</v>
      </c>
      <c r="I111" s="182">
        <v>0</v>
      </c>
      <c r="J111" s="182">
        <v>55.270021408081057</v>
      </c>
      <c r="K111" s="182">
        <v>0</v>
      </c>
      <c r="L111" s="182">
        <v>0</v>
      </c>
      <c r="M111" s="182">
        <v>0</v>
      </c>
      <c r="N111" s="147">
        <f>SUM(E111:M111)</f>
        <v>55.270021408081057</v>
      </c>
    </row>
    <row r="112" spans="2:14">
      <c r="B112" s="443"/>
      <c r="C112" s="163" t="s">
        <v>194</v>
      </c>
      <c r="D112" s="183"/>
      <c r="E112" s="151">
        <f t="shared" ref="E112:N112" si="32">SUM(E109:E111)</f>
        <v>0</v>
      </c>
      <c r="F112" s="151">
        <f t="shared" si="32"/>
        <v>0</v>
      </c>
      <c r="G112" s="151">
        <f t="shared" si="32"/>
        <v>0</v>
      </c>
      <c r="H112" s="151">
        <f t="shared" si="32"/>
        <v>0</v>
      </c>
      <c r="I112" s="151">
        <f t="shared" si="32"/>
        <v>0</v>
      </c>
      <c r="J112" s="151">
        <f t="shared" si="32"/>
        <v>58.874621322631839</v>
      </c>
      <c r="K112" s="151">
        <f t="shared" si="32"/>
        <v>0</v>
      </c>
      <c r="L112" s="151">
        <f t="shared" si="32"/>
        <v>0</v>
      </c>
      <c r="M112" s="151">
        <f t="shared" si="32"/>
        <v>0</v>
      </c>
      <c r="N112" s="152">
        <f t="shared" si="32"/>
        <v>58.874621322631839</v>
      </c>
    </row>
    <row r="113" spans="2:14">
      <c r="B113" s="443"/>
      <c r="C113" s="447" t="s">
        <v>184</v>
      </c>
      <c r="D113" s="143" t="s">
        <v>180</v>
      </c>
      <c r="E113" s="184">
        <v>98.80602066901325</v>
      </c>
      <c r="F113" s="184">
        <v>591.26040979844333</v>
      </c>
      <c r="G113" s="184">
        <v>85.130710015892987</v>
      </c>
      <c r="H113" s="184">
        <v>28.683899769440295</v>
      </c>
      <c r="I113" s="184">
        <v>45.546940162777901</v>
      </c>
      <c r="J113" s="184">
        <v>485.34537380313873</v>
      </c>
      <c r="K113" s="184">
        <v>110.59145925447345</v>
      </c>
      <c r="L113" s="184">
        <v>322.77440929102903</v>
      </c>
      <c r="M113" s="184">
        <v>79.460889806687831</v>
      </c>
      <c r="N113" s="147">
        <f>SUM(E113:M113)</f>
        <v>1847.600112570897</v>
      </c>
    </row>
    <row r="114" spans="2:14">
      <c r="B114" s="443"/>
      <c r="C114" s="447"/>
      <c r="D114" s="146" t="s">
        <v>181</v>
      </c>
      <c r="E114" s="184">
        <v>266.21635048976543</v>
      </c>
      <c r="F114" s="184">
        <v>1964.0261949081196</v>
      </c>
      <c r="G114" s="184">
        <v>368.87162881960091</v>
      </c>
      <c r="H114" s="184">
        <v>370.634816255521</v>
      </c>
      <c r="I114" s="184">
        <v>104.55278911781311</v>
      </c>
      <c r="J114" s="184">
        <v>718.50766116493946</v>
      </c>
      <c r="K114" s="184">
        <v>1026.7244442188069</v>
      </c>
      <c r="L114" s="184">
        <v>896.73800011865558</v>
      </c>
      <c r="M114" s="184">
        <v>430.18213608428835</v>
      </c>
      <c r="N114" s="147">
        <f>SUM(E114:M114)</f>
        <v>6146.4540211775102</v>
      </c>
    </row>
    <row r="115" spans="2:14">
      <c r="B115" s="443"/>
      <c r="C115" s="447"/>
      <c r="D115" s="148" t="s">
        <v>182</v>
      </c>
      <c r="E115" s="182">
        <v>0</v>
      </c>
      <c r="F115" s="184">
        <v>1.0280799560546876</v>
      </c>
      <c r="G115" s="182">
        <v>0</v>
      </c>
      <c r="H115" s="184">
        <v>4.3000001907348637E-3</v>
      </c>
      <c r="I115" s="184">
        <v>0.28122000002861025</v>
      </c>
      <c r="J115" s="182">
        <v>0</v>
      </c>
      <c r="K115" s="184">
        <v>5.1065000120848421</v>
      </c>
      <c r="L115" s="182">
        <v>0</v>
      </c>
      <c r="M115" s="182">
        <v>0</v>
      </c>
      <c r="N115" s="147">
        <f>SUM(E115:M115)</f>
        <v>6.4200999683588744</v>
      </c>
    </row>
    <row r="116" spans="2:14">
      <c r="B116" s="443"/>
      <c r="C116" s="156" t="s">
        <v>185</v>
      </c>
      <c r="D116" s="183"/>
      <c r="E116" s="151">
        <f t="shared" ref="E116:N116" si="33">SUM(E113:E115)</f>
        <v>365.0223711587787</v>
      </c>
      <c r="F116" s="151">
        <f t="shared" si="33"/>
        <v>2556.3146846626173</v>
      </c>
      <c r="G116" s="151">
        <f t="shared" si="33"/>
        <v>454.0023388354939</v>
      </c>
      <c r="H116" s="151">
        <f t="shared" si="33"/>
        <v>399.32301602515201</v>
      </c>
      <c r="I116" s="151">
        <f t="shared" si="33"/>
        <v>150.38094928061963</v>
      </c>
      <c r="J116" s="151">
        <f t="shared" si="33"/>
        <v>1203.8530349680782</v>
      </c>
      <c r="K116" s="151">
        <f t="shared" si="33"/>
        <v>1142.4224034853651</v>
      </c>
      <c r="L116" s="151">
        <f t="shared" si="33"/>
        <v>1219.5124094096846</v>
      </c>
      <c r="M116" s="151">
        <f t="shared" si="33"/>
        <v>509.64302589097616</v>
      </c>
      <c r="N116" s="152">
        <f t="shared" si="33"/>
        <v>8000.4742337167663</v>
      </c>
    </row>
    <row r="117" spans="2:14">
      <c r="B117" s="443"/>
      <c r="C117" s="448" t="s">
        <v>186</v>
      </c>
      <c r="D117" s="143" t="s">
        <v>180</v>
      </c>
      <c r="E117" s="184">
        <v>47.966037919998172</v>
      </c>
      <c r="F117" s="184">
        <v>240.49257945251466</v>
      </c>
      <c r="G117" s="182">
        <v>0</v>
      </c>
      <c r="H117" s="185">
        <v>137.13165900707247</v>
      </c>
      <c r="I117" s="184">
        <v>33.216013359069827</v>
      </c>
      <c r="J117" s="184">
        <v>1590.5499597027303</v>
      </c>
      <c r="K117" s="184">
        <v>283.58053006124493</v>
      </c>
      <c r="L117" s="184">
        <v>1060.9594925851823</v>
      </c>
      <c r="M117" s="184">
        <v>92.795502075195316</v>
      </c>
      <c r="N117" s="147">
        <f>SUM(E117:M117)</f>
        <v>3486.6917741630077</v>
      </c>
    </row>
    <row r="118" spans="2:14">
      <c r="B118" s="443"/>
      <c r="C118" s="448"/>
      <c r="D118" s="146" t="s">
        <v>181</v>
      </c>
      <c r="E118" s="182">
        <v>0</v>
      </c>
      <c r="F118" s="182">
        <v>0</v>
      </c>
      <c r="G118" s="182">
        <v>0</v>
      </c>
      <c r="H118" s="184">
        <v>0</v>
      </c>
      <c r="I118" s="184">
        <v>1.5437149963378904</v>
      </c>
      <c r="J118" s="182">
        <v>0</v>
      </c>
      <c r="K118" s="182">
        <v>0</v>
      </c>
      <c r="L118" s="182">
        <v>0</v>
      </c>
      <c r="M118" s="182">
        <v>0</v>
      </c>
      <c r="N118" s="147">
        <f>SUM(E118:M118)</f>
        <v>1.5437149963378904</v>
      </c>
    </row>
    <row r="119" spans="2:14">
      <c r="B119" s="443"/>
      <c r="C119" s="448"/>
      <c r="D119" s="148" t="s">
        <v>182</v>
      </c>
      <c r="E119" s="182">
        <v>0</v>
      </c>
      <c r="F119" s="182">
        <v>0</v>
      </c>
      <c r="G119" s="182">
        <v>0</v>
      </c>
      <c r="H119" s="184">
        <v>0.153</v>
      </c>
      <c r="I119" s="182">
        <v>0</v>
      </c>
      <c r="J119" s="182">
        <v>0</v>
      </c>
      <c r="K119" s="182">
        <v>0</v>
      </c>
      <c r="L119" s="182">
        <v>0</v>
      </c>
      <c r="M119" s="182">
        <v>0</v>
      </c>
      <c r="N119" s="147">
        <f>SUM(E119:M119)</f>
        <v>0.153</v>
      </c>
    </row>
    <row r="120" spans="2:14">
      <c r="B120" s="443"/>
      <c r="C120" s="157" t="s">
        <v>187</v>
      </c>
      <c r="D120" s="183"/>
      <c r="E120" s="151">
        <f t="shared" ref="E120:N120" si="34">SUM(E117:E119)</f>
        <v>47.966037919998172</v>
      </c>
      <c r="F120" s="151">
        <f t="shared" si="34"/>
        <v>240.49257945251466</v>
      </c>
      <c r="G120" s="151">
        <f t="shared" si="34"/>
        <v>0</v>
      </c>
      <c r="H120" s="151">
        <f t="shared" si="34"/>
        <v>137.28465900707246</v>
      </c>
      <c r="I120" s="151">
        <f t="shared" si="34"/>
        <v>34.759728355407717</v>
      </c>
      <c r="J120" s="151">
        <f t="shared" si="34"/>
        <v>1590.5499597027303</v>
      </c>
      <c r="K120" s="151">
        <f t="shared" si="34"/>
        <v>283.58053006124493</v>
      </c>
      <c r="L120" s="151">
        <f t="shared" si="34"/>
        <v>1060.9594925851823</v>
      </c>
      <c r="M120" s="151">
        <f t="shared" si="34"/>
        <v>92.795502075195316</v>
      </c>
      <c r="N120" s="152">
        <f t="shared" si="34"/>
        <v>3488.3884891593452</v>
      </c>
    </row>
    <row r="121" spans="2:14">
      <c r="B121" s="443"/>
      <c r="C121" s="449" t="s">
        <v>188</v>
      </c>
      <c r="D121" s="143" t="s">
        <v>180</v>
      </c>
      <c r="E121" s="182">
        <v>0</v>
      </c>
      <c r="F121" s="182">
        <v>0</v>
      </c>
      <c r="G121" s="182">
        <v>0</v>
      </c>
      <c r="H121" s="182">
        <v>0</v>
      </c>
      <c r="I121" s="182">
        <v>0</v>
      </c>
      <c r="J121" s="182">
        <v>0</v>
      </c>
      <c r="K121" s="182">
        <v>0</v>
      </c>
      <c r="L121" s="182">
        <v>0</v>
      </c>
      <c r="M121" s="182">
        <v>0</v>
      </c>
      <c r="N121" s="147">
        <f>SUM(E121:M121)</f>
        <v>0</v>
      </c>
    </row>
    <row r="122" spans="2:14">
      <c r="B122" s="443"/>
      <c r="C122" s="449"/>
      <c r="D122" s="146" t="s">
        <v>181</v>
      </c>
      <c r="E122" s="182">
        <v>0</v>
      </c>
      <c r="F122" s="182">
        <v>0</v>
      </c>
      <c r="G122" s="182">
        <v>0</v>
      </c>
      <c r="H122" s="182">
        <v>0</v>
      </c>
      <c r="I122" s="182">
        <v>0</v>
      </c>
      <c r="J122" s="184">
        <v>45.156180175781252</v>
      </c>
      <c r="K122" s="184">
        <v>0</v>
      </c>
      <c r="L122" s="182">
        <v>0</v>
      </c>
      <c r="M122" s="182">
        <v>0</v>
      </c>
      <c r="N122" s="147">
        <f>SUM(E122:M122)</f>
        <v>45.156180175781252</v>
      </c>
    </row>
    <row r="123" spans="2:14">
      <c r="B123" s="443"/>
      <c r="C123" s="450"/>
      <c r="D123" s="148" t="s">
        <v>182</v>
      </c>
      <c r="E123" s="182">
        <v>0</v>
      </c>
      <c r="F123" s="182">
        <v>0</v>
      </c>
      <c r="G123" s="182">
        <v>0</v>
      </c>
      <c r="H123" s="182">
        <v>0</v>
      </c>
      <c r="I123" s="182">
        <v>0</v>
      </c>
      <c r="J123" s="184">
        <v>3.5547401046752927</v>
      </c>
      <c r="K123" s="184">
        <v>0</v>
      </c>
      <c r="L123" s="182">
        <v>0</v>
      </c>
      <c r="M123" s="182">
        <v>0</v>
      </c>
      <c r="N123" s="147">
        <f>SUM(E123:M123)</f>
        <v>3.5547401046752927</v>
      </c>
    </row>
    <row r="124" spans="2:14">
      <c r="B124" s="444"/>
      <c r="C124" s="171" t="s">
        <v>189</v>
      </c>
      <c r="D124" s="183"/>
      <c r="E124" s="151">
        <f t="shared" ref="E124:N124" si="35">SUM(E121:E123)</f>
        <v>0</v>
      </c>
      <c r="F124" s="151">
        <f t="shared" si="35"/>
        <v>0</v>
      </c>
      <c r="G124" s="151">
        <f t="shared" si="35"/>
        <v>0</v>
      </c>
      <c r="H124" s="151">
        <f t="shared" si="35"/>
        <v>0</v>
      </c>
      <c r="I124" s="151">
        <f t="shared" si="35"/>
        <v>0</v>
      </c>
      <c r="J124" s="151">
        <f t="shared" si="35"/>
        <v>48.710920280456541</v>
      </c>
      <c r="K124" s="151">
        <f t="shared" si="35"/>
        <v>0</v>
      </c>
      <c r="L124" s="151">
        <f t="shared" si="35"/>
        <v>0</v>
      </c>
      <c r="M124" s="151">
        <f t="shared" si="35"/>
        <v>0</v>
      </c>
      <c r="N124" s="152">
        <f t="shared" si="35"/>
        <v>48.710920280456541</v>
      </c>
    </row>
    <row r="125" spans="2:14">
      <c r="B125" s="122" t="s">
        <v>199</v>
      </c>
      <c r="C125" s="172"/>
      <c r="D125" s="168"/>
      <c r="E125" s="47">
        <f t="shared" ref="E125:N125" si="36">+E124+E120+E116+E112</f>
        <v>412.98840907877684</v>
      </c>
      <c r="F125" s="47">
        <f t="shared" si="36"/>
        <v>2796.8072641151321</v>
      </c>
      <c r="G125" s="47">
        <f t="shared" si="36"/>
        <v>454.0023388354939</v>
      </c>
      <c r="H125" s="47">
        <f t="shared" si="36"/>
        <v>536.60767503222451</v>
      </c>
      <c r="I125" s="47">
        <f t="shared" si="36"/>
        <v>185.14067763602736</v>
      </c>
      <c r="J125" s="47">
        <f t="shared" si="36"/>
        <v>2901.9885362738969</v>
      </c>
      <c r="K125" s="47">
        <f t="shared" si="36"/>
        <v>1426.0029335466099</v>
      </c>
      <c r="L125" s="47">
        <f t="shared" si="36"/>
        <v>2280.471901994867</v>
      </c>
      <c r="M125" s="47">
        <f t="shared" si="36"/>
        <v>602.43852796617148</v>
      </c>
      <c r="N125" s="65">
        <f t="shared" si="36"/>
        <v>11596.448264479199</v>
      </c>
    </row>
    <row r="126" spans="2:14">
      <c r="B126" s="442">
        <v>2009</v>
      </c>
      <c r="C126" s="445" t="s">
        <v>182</v>
      </c>
      <c r="D126" s="143" t="s">
        <v>180</v>
      </c>
      <c r="E126" s="182">
        <v>0</v>
      </c>
      <c r="F126" s="182">
        <v>0</v>
      </c>
      <c r="G126" s="182">
        <v>0</v>
      </c>
      <c r="H126" s="182">
        <v>0</v>
      </c>
      <c r="I126" s="182">
        <v>0</v>
      </c>
      <c r="J126" s="182">
        <v>4.4078400000000002</v>
      </c>
      <c r="K126" s="182">
        <v>0</v>
      </c>
      <c r="L126" s="182">
        <v>0</v>
      </c>
      <c r="M126" s="182"/>
      <c r="N126" s="147">
        <f>SUM(E126:M126)</f>
        <v>4.4078400000000002</v>
      </c>
    </row>
    <row r="127" spans="2:14">
      <c r="B127" s="443"/>
      <c r="C127" s="446"/>
      <c r="D127" s="146" t="s">
        <v>181</v>
      </c>
      <c r="E127" s="182">
        <v>0</v>
      </c>
      <c r="F127" s="182">
        <v>0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0</v>
      </c>
      <c r="N127" s="147">
        <f>SUM(E127:M127)</f>
        <v>0</v>
      </c>
    </row>
    <row r="128" spans="2:14">
      <c r="B128" s="443"/>
      <c r="C128" s="446"/>
      <c r="D128" s="148" t="s">
        <v>182</v>
      </c>
      <c r="E128" s="182">
        <v>0</v>
      </c>
      <c r="F128" s="182">
        <v>0</v>
      </c>
      <c r="G128" s="182">
        <v>0</v>
      </c>
      <c r="H128" s="182">
        <v>0</v>
      </c>
      <c r="I128" s="182">
        <v>0</v>
      </c>
      <c r="J128" s="182">
        <v>31.697740000000003</v>
      </c>
      <c r="K128" s="182">
        <v>0</v>
      </c>
      <c r="L128" s="182">
        <v>0</v>
      </c>
      <c r="M128" s="182"/>
      <c r="N128" s="147">
        <f>SUM(E128:M128)</f>
        <v>31.697740000000003</v>
      </c>
    </row>
    <row r="129" spans="2:14">
      <c r="B129" s="443"/>
      <c r="C129" s="163" t="s">
        <v>194</v>
      </c>
      <c r="D129" s="183"/>
      <c r="E129" s="151">
        <f t="shared" ref="E129:N129" si="37">SUM(E126:E128)</f>
        <v>0</v>
      </c>
      <c r="F129" s="151">
        <f t="shared" si="37"/>
        <v>0</v>
      </c>
      <c r="G129" s="151">
        <f t="shared" si="37"/>
        <v>0</v>
      </c>
      <c r="H129" s="151">
        <f t="shared" si="37"/>
        <v>0</v>
      </c>
      <c r="I129" s="151">
        <f t="shared" si="37"/>
        <v>0</v>
      </c>
      <c r="J129" s="151">
        <f t="shared" si="37"/>
        <v>36.105580000000003</v>
      </c>
      <c r="K129" s="151">
        <f t="shared" si="37"/>
        <v>0</v>
      </c>
      <c r="L129" s="151">
        <f t="shared" si="37"/>
        <v>0</v>
      </c>
      <c r="M129" s="151">
        <f t="shared" si="37"/>
        <v>0</v>
      </c>
      <c r="N129" s="152">
        <f t="shared" si="37"/>
        <v>36.105580000000003</v>
      </c>
    </row>
    <row r="130" spans="2:14">
      <c r="B130" s="443"/>
      <c r="C130" s="447" t="s">
        <v>184</v>
      </c>
      <c r="D130" s="143" t="s">
        <v>180</v>
      </c>
      <c r="E130" s="184">
        <v>94.470759999999984</v>
      </c>
      <c r="F130" s="184">
        <v>584.30927999999983</v>
      </c>
      <c r="G130" s="184">
        <v>28.269459999999992</v>
      </c>
      <c r="H130" s="184">
        <v>23.538539999999998</v>
      </c>
      <c r="I130" s="184">
        <v>22.903319999999997</v>
      </c>
      <c r="J130" s="184">
        <v>598.99783000000025</v>
      </c>
      <c r="K130" s="184">
        <v>192.5332699999999</v>
      </c>
      <c r="L130" s="184">
        <v>508.58335000000005</v>
      </c>
      <c r="M130" s="184">
        <v>82.029560000000032</v>
      </c>
      <c r="N130" s="147">
        <f>SUM(E130:M130)</f>
        <v>2135.63537</v>
      </c>
    </row>
    <row r="131" spans="2:14">
      <c r="B131" s="443"/>
      <c r="C131" s="447"/>
      <c r="D131" s="146" t="s">
        <v>181</v>
      </c>
      <c r="E131" s="184">
        <v>320.13132000000002</v>
      </c>
      <c r="F131" s="184">
        <v>1572.1619400000006</v>
      </c>
      <c r="G131" s="184">
        <v>86.389400000000023</v>
      </c>
      <c r="H131" s="184">
        <v>216.38324</v>
      </c>
      <c r="I131" s="184">
        <v>71.042109999999994</v>
      </c>
      <c r="J131" s="184">
        <v>588.86089000000015</v>
      </c>
      <c r="K131" s="184">
        <v>804.86484000000007</v>
      </c>
      <c r="L131" s="184">
        <v>566.59960000000024</v>
      </c>
      <c r="M131" s="184">
        <v>515.60618000000011</v>
      </c>
      <c r="N131" s="147">
        <f>SUM(E131:M131)</f>
        <v>4742.0395200000012</v>
      </c>
    </row>
    <row r="132" spans="2:14">
      <c r="B132" s="443"/>
      <c r="C132" s="447"/>
      <c r="D132" s="148" t="s">
        <v>182</v>
      </c>
      <c r="E132" s="182">
        <v>60.46985999999999</v>
      </c>
      <c r="F132" s="184">
        <v>9.2278200000000012</v>
      </c>
      <c r="G132" s="182">
        <v>0</v>
      </c>
      <c r="H132" s="184">
        <v>0</v>
      </c>
      <c r="I132" s="184">
        <v>3.5019999999999996E-2</v>
      </c>
      <c r="J132" s="182">
        <v>0</v>
      </c>
      <c r="K132" s="184">
        <v>5.8181600000000007</v>
      </c>
      <c r="L132" s="182">
        <v>0</v>
      </c>
      <c r="M132" s="182">
        <v>0</v>
      </c>
      <c r="N132" s="147">
        <f>SUM(E132:M132)</f>
        <v>75.55086</v>
      </c>
    </row>
    <row r="133" spans="2:14">
      <c r="B133" s="443"/>
      <c r="C133" s="156" t="s">
        <v>185</v>
      </c>
      <c r="D133" s="183"/>
      <c r="E133" s="151">
        <f t="shared" ref="E133:N133" si="38">SUM(E130:E132)</f>
        <v>475.07193999999998</v>
      </c>
      <c r="F133" s="151">
        <f t="shared" si="38"/>
        <v>2165.6990400000004</v>
      </c>
      <c r="G133" s="151">
        <f t="shared" si="38"/>
        <v>114.65886000000002</v>
      </c>
      <c r="H133" s="151">
        <f t="shared" si="38"/>
        <v>239.92178000000001</v>
      </c>
      <c r="I133" s="151">
        <f t="shared" si="38"/>
        <v>93.98044999999999</v>
      </c>
      <c r="J133" s="151">
        <f t="shared" si="38"/>
        <v>1187.8587200000004</v>
      </c>
      <c r="K133" s="151">
        <f t="shared" si="38"/>
        <v>1003.21627</v>
      </c>
      <c r="L133" s="151">
        <f t="shared" si="38"/>
        <v>1075.1829500000003</v>
      </c>
      <c r="M133" s="151">
        <f t="shared" si="38"/>
        <v>597.63574000000017</v>
      </c>
      <c r="N133" s="152">
        <f t="shared" si="38"/>
        <v>6953.2257500000014</v>
      </c>
    </row>
    <row r="134" spans="2:14">
      <c r="B134" s="443"/>
      <c r="C134" s="448" t="s">
        <v>186</v>
      </c>
      <c r="D134" s="143" t="s">
        <v>180</v>
      </c>
      <c r="E134" s="184">
        <v>54.301090000000002</v>
      </c>
      <c r="F134" s="184">
        <v>142.09987000000001</v>
      </c>
      <c r="G134" s="182">
        <v>0</v>
      </c>
      <c r="H134" s="185">
        <v>71.019859999999994</v>
      </c>
      <c r="I134" s="184">
        <v>22.44942</v>
      </c>
      <c r="J134" s="184">
        <v>1105.8484700000001</v>
      </c>
      <c r="K134" s="184">
        <v>179.72102000000001</v>
      </c>
      <c r="L134" s="184">
        <v>406.24141000000003</v>
      </c>
      <c r="M134" s="184">
        <v>0</v>
      </c>
      <c r="N134" s="147">
        <f>SUM(E134:M134)</f>
        <v>1981.6811400000001</v>
      </c>
    </row>
    <row r="135" spans="2:14">
      <c r="B135" s="443"/>
      <c r="C135" s="448"/>
      <c r="D135" s="146" t="s">
        <v>181</v>
      </c>
      <c r="E135" s="182">
        <v>0</v>
      </c>
      <c r="F135" s="182">
        <v>0</v>
      </c>
      <c r="G135" s="182">
        <v>0</v>
      </c>
      <c r="H135" s="184">
        <v>0</v>
      </c>
      <c r="I135" s="184">
        <v>0.73338999999999999</v>
      </c>
      <c r="J135" s="182">
        <v>0.67477999999999994</v>
      </c>
      <c r="K135" s="182">
        <v>0</v>
      </c>
      <c r="L135" s="182">
        <v>0</v>
      </c>
      <c r="M135" s="182">
        <v>0</v>
      </c>
      <c r="N135" s="147">
        <f>SUM(E135:M135)</f>
        <v>1.4081699999999999</v>
      </c>
    </row>
    <row r="136" spans="2:14">
      <c r="B136" s="443"/>
      <c r="C136" s="448"/>
      <c r="D136" s="148" t="s">
        <v>182</v>
      </c>
      <c r="E136" s="182">
        <v>0</v>
      </c>
      <c r="F136" s="182">
        <v>0</v>
      </c>
      <c r="G136" s="182">
        <v>0</v>
      </c>
      <c r="H136" s="184">
        <v>0</v>
      </c>
      <c r="I136" s="182">
        <v>0</v>
      </c>
      <c r="J136" s="182">
        <v>0</v>
      </c>
      <c r="K136" s="182">
        <v>0</v>
      </c>
      <c r="L136" s="182">
        <v>0</v>
      </c>
      <c r="M136" s="182">
        <v>0</v>
      </c>
      <c r="N136" s="147">
        <f>SUM(E136:M136)</f>
        <v>0</v>
      </c>
    </row>
    <row r="137" spans="2:14">
      <c r="B137" s="443"/>
      <c r="C137" s="157" t="s">
        <v>187</v>
      </c>
      <c r="D137" s="183"/>
      <c r="E137" s="151">
        <f t="shared" ref="E137:N137" si="39">SUM(E134:E136)</f>
        <v>54.301090000000002</v>
      </c>
      <c r="F137" s="151">
        <f t="shared" si="39"/>
        <v>142.09987000000001</v>
      </c>
      <c r="G137" s="151">
        <f t="shared" si="39"/>
        <v>0</v>
      </c>
      <c r="H137" s="151">
        <f t="shared" si="39"/>
        <v>71.019859999999994</v>
      </c>
      <c r="I137" s="151">
        <f t="shared" si="39"/>
        <v>23.18281</v>
      </c>
      <c r="J137" s="151">
        <f t="shared" si="39"/>
        <v>1106.5232500000002</v>
      </c>
      <c r="K137" s="151">
        <f t="shared" si="39"/>
        <v>179.72102000000001</v>
      </c>
      <c r="L137" s="151">
        <f t="shared" si="39"/>
        <v>406.24141000000003</v>
      </c>
      <c r="M137" s="151">
        <f t="shared" si="39"/>
        <v>0</v>
      </c>
      <c r="N137" s="152">
        <f t="shared" si="39"/>
        <v>1983.0893100000001</v>
      </c>
    </row>
    <row r="138" spans="2:14">
      <c r="B138" s="443"/>
      <c r="C138" s="449" t="s">
        <v>188</v>
      </c>
      <c r="D138" s="143" t="s">
        <v>180</v>
      </c>
      <c r="E138" s="182">
        <v>0</v>
      </c>
      <c r="F138" s="182">
        <v>0</v>
      </c>
      <c r="G138" s="182">
        <v>0</v>
      </c>
      <c r="H138" s="182">
        <v>0</v>
      </c>
      <c r="I138" s="182">
        <v>0</v>
      </c>
      <c r="J138" s="182">
        <v>0</v>
      </c>
      <c r="K138" s="182">
        <v>0</v>
      </c>
      <c r="L138" s="182">
        <v>0</v>
      </c>
      <c r="M138" s="182">
        <v>0</v>
      </c>
      <c r="N138" s="147">
        <f>SUM(E138:M138)</f>
        <v>0</v>
      </c>
    </row>
    <row r="139" spans="2:14">
      <c r="B139" s="443"/>
      <c r="C139" s="449"/>
      <c r="D139" s="146" t="s">
        <v>181</v>
      </c>
      <c r="E139" s="182">
        <v>0</v>
      </c>
      <c r="F139" s="182">
        <v>0</v>
      </c>
      <c r="G139" s="182">
        <v>0</v>
      </c>
      <c r="H139" s="182">
        <v>0</v>
      </c>
      <c r="I139" s="182">
        <v>0</v>
      </c>
      <c r="J139" s="182">
        <v>0</v>
      </c>
      <c r="K139" s="184">
        <v>0</v>
      </c>
      <c r="L139" s="182">
        <v>0</v>
      </c>
      <c r="M139" s="182">
        <v>0</v>
      </c>
      <c r="N139" s="147">
        <f>SUM(E139:M139)</f>
        <v>0</v>
      </c>
    </row>
    <row r="140" spans="2:14">
      <c r="B140" s="443"/>
      <c r="C140" s="450"/>
      <c r="D140" s="148" t="s">
        <v>182</v>
      </c>
      <c r="E140" s="182">
        <v>0</v>
      </c>
      <c r="F140" s="182">
        <v>0</v>
      </c>
      <c r="G140" s="182">
        <v>0</v>
      </c>
      <c r="H140" s="182">
        <v>0</v>
      </c>
      <c r="I140" s="182">
        <v>0</v>
      </c>
      <c r="J140" s="182">
        <v>65.024919999999995</v>
      </c>
      <c r="K140" s="184">
        <v>0</v>
      </c>
      <c r="L140" s="182">
        <v>0</v>
      </c>
      <c r="M140" s="182">
        <v>0</v>
      </c>
      <c r="N140" s="147">
        <f>SUM(E140:M140)</f>
        <v>65.024919999999995</v>
      </c>
    </row>
    <row r="141" spans="2:14">
      <c r="B141" s="444"/>
      <c r="C141" s="171" t="s">
        <v>189</v>
      </c>
      <c r="D141" s="183"/>
      <c r="E141" s="151">
        <f t="shared" ref="E141:N141" si="40">SUM(E138:E140)</f>
        <v>0</v>
      </c>
      <c r="F141" s="151">
        <f t="shared" si="40"/>
        <v>0</v>
      </c>
      <c r="G141" s="151">
        <f t="shared" si="40"/>
        <v>0</v>
      </c>
      <c r="H141" s="151">
        <f t="shared" si="40"/>
        <v>0</v>
      </c>
      <c r="I141" s="151">
        <f t="shared" si="40"/>
        <v>0</v>
      </c>
      <c r="J141" s="151">
        <f t="shared" si="40"/>
        <v>65.024919999999995</v>
      </c>
      <c r="K141" s="151">
        <f t="shared" si="40"/>
        <v>0</v>
      </c>
      <c r="L141" s="151">
        <f t="shared" si="40"/>
        <v>0</v>
      </c>
      <c r="M141" s="151">
        <f t="shared" si="40"/>
        <v>0</v>
      </c>
      <c r="N141" s="152">
        <f t="shared" si="40"/>
        <v>65.024919999999995</v>
      </c>
    </row>
    <row r="142" spans="2:14">
      <c r="B142" s="122" t="s">
        <v>200</v>
      </c>
      <c r="C142" s="172"/>
      <c r="D142" s="168"/>
      <c r="E142" s="47">
        <f t="shared" ref="E142:N142" si="41">+E141+E137+E133+E129</f>
        <v>529.37302999999997</v>
      </c>
      <c r="F142" s="47">
        <f t="shared" si="41"/>
        <v>2307.7989100000004</v>
      </c>
      <c r="G142" s="47">
        <f t="shared" si="41"/>
        <v>114.65886000000002</v>
      </c>
      <c r="H142" s="47">
        <f t="shared" si="41"/>
        <v>310.94164000000001</v>
      </c>
      <c r="I142" s="47">
        <f t="shared" si="41"/>
        <v>117.16325999999999</v>
      </c>
      <c r="J142" s="47">
        <f t="shared" si="41"/>
        <v>2395.5124700000006</v>
      </c>
      <c r="K142" s="47">
        <f t="shared" si="41"/>
        <v>1182.9372900000001</v>
      </c>
      <c r="L142" s="47">
        <f t="shared" si="41"/>
        <v>1481.4243600000004</v>
      </c>
      <c r="M142" s="47">
        <f t="shared" si="41"/>
        <v>597.63574000000017</v>
      </c>
      <c r="N142" s="65">
        <f t="shared" si="41"/>
        <v>9037.4455600000001</v>
      </c>
    </row>
    <row r="143" spans="2:14">
      <c r="B143" s="442">
        <v>2010</v>
      </c>
      <c r="C143" s="445" t="s">
        <v>182</v>
      </c>
      <c r="D143" s="143" t="s">
        <v>180</v>
      </c>
      <c r="E143" s="182">
        <v>0</v>
      </c>
      <c r="F143" s="182">
        <v>0</v>
      </c>
      <c r="G143" s="182">
        <v>0</v>
      </c>
      <c r="H143" s="182">
        <v>0</v>
      </c>
      <c r="I143" s="182">
        <v>0</v>
      </c>
      <c r="J143" s="182">
        <v>11.1</v>
      </c>
      <c r="K143" s="182">
        <v>0</v>
      </c>
      <c r="L143" s="182">
        <v>0</v>
      </c>
      <c r="M143" s="182"/>
      <c r="N143" s="147">
        <f>SUM(E143:M143)</f>
        <v>11.1</v>
      </c>
    </row>
    <row r="144" spans="2:14">
      <c r="B144" s="443"/>
      <c r="C144" s="446"/>
      <c r="D144" s="146" t="s">
        <v>181</v>
      </c>
      <c r="E144" s="182">
        <v>0</v>
      </c>
      <c r="F144" s="182">
        <v>0</v>
      </c>
      <c r="G144" s="182">
        <v>0</v>
      </c>
      <c r="H144" s="182">
        <v>0</v>
      </c>
      <c r="I144" s="182">
        <v>0</v>
      </c>
      <c r="J144" s="182">
        <v>0</v>
      </c>
      <c r="K144" s="182">
        <v>0</v>
      </c>
      <c r="L144" s="182">
        <v>0</v>
      </c>
      <c r="M144" s="182">
        <v>0</v>
      </c>
      <c r="N144" s="147">
        <f>SUM(E144:M144)</f>
        <v>0</v>
      </c>
    </row>
    <row r="145" spans="2:14">
      <c r="B145" s="443"/>
      <c r="C145" s="446"/>
      <c r="D145" s="148" t="s">
        <v>182</v>
      </c>
      <c r="E145" s="182">
        <v>0</v>
      </c>
      <c r="F145" s="182">
        <v>0</v>
      </c>
      <c r="G145" s="182">
        <v>0</v>
      </c>
      <c r="H145" s="182">
        <v>0</v>
      </c>
      <c r="I145" s="182">
        <v>0</v>
      </c>
      <c r="J145" s="182">
        <v>53.520999999999994</v>
      </c>
      <c r="K145" s="182">
        <v>0</v>
      </c>
      <c r="L145" s="182">
        <v>0</v>
      </c>
      <c r="M145" s="182"/>
      <c r="N145" s="147">
        <f>SUM(E145:M145)</f>
        <v>53.520999999999994</v>
      </c>
    </row>
    <row r="146" spans="2:14">
      <c r="B146" s="443"/>
      <c r="C146" s="163" t="s">
        <v>194</v>
      </c>
      <c r="D146" s="183"/>
      <c r="E146" s="151">
        <f t="shared" ref="E146:N146" si="42">SUM(E143:E145)</f>
        <v>0</v>
      </c>
      <c r="F146" s="151">
        <f t="shared" si="42"/>
        <v>0</v>
      </c>
      <c r="G146" s="151">
        <f t="shared" si="42"/>
        <v>0</v>
      </c>
      <c r="H146" s="151">
        <f t="shared" si="42"/>
        <v>0</v>
      </c>
      <c r="I146" s="151">
        <f t="shared" si="42"/>
        <v>0</v>
      </c>
      <c r="J146" s="151">
        <f t="shared" si="42"/>
        <v>64.620999999999995</v>
      </c>
      <c r="K146" s="151">
        <f t="shared" si="42"/>
        <v>0</v>
      </c>
      <c r="L146" s="151">
        <f t="shared" si="42"/>
        <v>0</v>
      </c>
      <c r="M146" s="151">
        <f t="shared" si="42"/>
        <v>0</v>
      </c>
      <c r="N146" s="152">
        <f t="shared" si="42"/>
        <v>64.620999999999995</v>
      </c>
    </row>
    <row r="147" spans="2:14">
      <c r="B147" s="443"/>
      <c r="C147" s="447" t="s">
        <v>184</v>
      </c>
      <c r="D147" s="143" t="s">
        <v>180</v>
      </c>
      <c r="E147" s="184">
        <v>130.57800000000003</v>
      </c>
      <c r="F147" s="184">
        <v>480.14199999999994</v>
      </c>
      <c r="G147" s="184">
        <v>162.48099999999999</v>
      </c>
      <c r="H147" s="184">
        <v>56.058</v>
      </c>
      <c r="I147" s="184">
        <v>15.398999999999999</v>
      </c>
      <c r="J147" s="184">
        <v>544.80599999999981</v>
      </c>
      <c r="K147" s="184">
        <v>412.79799999999989</v>
      </c>
      <c r="L147" s="184">
        <v>493.04</v>
      </c>
      <c r="M147" s="184">
        <v>265.01499999999999</v>
      </c>
      <c r="N147" s="147">
        <f>SUM(E147:M147)</f>
        <v>2560.3169999999996</v>
      </c>
    </row>
    <row r="148" spans="2:14">
      <c r="B148" s="443"/>
      <c r="C148" s="447"/>
      <c r="D148" s="146" t="s">
        <v>181</v>
      </c>
      <c r="E148" s="184">
        <v>253.56300000000002</v>
      </c>
      <c r="F148" s="184">
        <v>1426.43</v>
      </c>
      <c r="G148" s="184">
        <v>72.704999999999998</v>
      </c>
      <c r="H148" s="184">
        <v>296.42300000000012</v>
      </c>
      <c r="I148" s="184">
        <v>71.043000000000021</v>
      </c>
      <c r="J148" s="184">
        <v>523.37599999999998</v>
      </c>
      <c r="K148" s="184">
        <v>836.04699999999991</v>
      </c>
      <c r="L148" s="184">
        <v>538.49</v>
      </c>
      <c r="M148" s="184">
        <v>567.31500000000005</v>
      </c>
      <c r="N148" s="147">
        <f>SUM(E148:M148)</f>
        <v>4585.3919999999998</v>
      </c>
    </row>
    <row r="149" spans="2:14">
      <c r="B149" s="443"/>
      <c r="C149" s="447"/>
      <c r="D149" s="148" t="s">
        <v>182</v>
      </c>
      <c r="E149" s="182">
        <v>1E-3</v>
      </c>
      <c r="F149" s="184">
        <v>0</v>
      </c>
      <c r="G149" s="182">
        <v>0</v>
      </c>
      <c r="H149" s="184">
        <v>0</v>
      </c>
      <c r="I149" s="184">
        <v>0</v>
      </c>
      <c r="J149" s="182">
        <v>1.6E-2</v>
      </c>
      <c r="K149" s="184">
        <v>4.3840000000000003</v>
      </c>
      <c r="L149" s="182">
        <v>0</v>
      </c>
      <c r="M149" s="182">
        <v>0</v>
      </c>
      <c r="N149" s="147">
        <f>SUM(E149:M149)</f>
        <v>4.4010000000000007</v>
      </c>
    </row>
    <row r="150" spans="2:14">
      <c r="B150" s="443"/>
      <c r="C150" s="156" t="s">
        <v>185</v>
      </c>
      <c r="D150" s="183"/>
      <c r="E150" s="151">
        <f t="shared" ref="E150:N150" si="43">SUM(E147:E149)</f>
        <v>384.14200000000005</v>
      </c>
      <c r="F150" s="151">
        <f t="shared" si="43"/>
        <v>1906.5720000000001</v>
      </c>
      <c r="G150" s="151">
        <f t="shared" si="43"/>
        <v>235.18599999999998</v>
      </c>
      <c r="H150" s="151">
        <f t="shared" si="43"/>
        <v>352.48100000000011</v>
      </c>
      <c r="I150" s="151">
        <f t="shared" si="43"/>
        <v>86.442000000000021</v>
      </c>
      <c r="J150" s="151">
        <f t="shared" si="43"/>
        <v>1068.1979999999999</v>
      </c>
      <c r="K150" s="151">
        <f t="shared" si="43"/>
        <v>1253.2289999999998</v>
      </c>
      <c r="L150" s="151">
        <f t="shared" si="43"/>
        <v>1031.53</v>
      </c>
      <c r="M150" s="151">
        <f t="shared" si="43"/>
        <v>832.33</v>
      </c>
      <c r="N150" s="152">
        <f t="shared" si="43"/>
        <v>7150.1099999999988</v>
      </c>
    </row>
    <row r="151" spans="2:14">
      <c r="B151" s="443"/>
      <c r="C151" s="448" t="s">
        <v>186</v>
      </c>
      <c r="D151" s="143" t="s">
        <v>180</v>
      </c>
      <c r="E151" s="184">
        <v>73.759</v>
      </c>
      <c r="F151" s="184">
        <v>185.03300000000002</v>
      </c>
      <c r="G151" s="182">
        <v>0</v>
      </c>
      <c r="H151" s="185">
        <v>158.52700000000002</v>
      </c>
      <c r="I151" s="184">
        <v>24.116</v>
      </c>
      <c r="J151" s="184">
        <v>1092.905</v>
      </c>
      <c r="K151" s="184">
        <v>166.20899999999997</v>
      </c>
      <c r="L151" s="184">
        <v>541.4</v>
      </c>
      <c r="M151" s="184">
        <v>0</v>
      </c>
      <c r="N151" s="147">
        <f>SUM(E151:M151)</f>
        <v>2241.9490000000001</v>
      </c>
    </row>
    <row r="152" spans="2:14">
      <c r="B152" s="443"/>
      <c r="C152" s="448"/>
      <c r="D152" s="146" t="s">
        <v>181</v>
      </c>
      <c r="E152" s="182">
        <v>0</v>
      </c>
      <c r="F152" s="182">
        <v>0</v>
      </c>
      <c r="G152" s="182">
        <v>0</v>
      </c>
      <c r="H152" s="184"/>
      <c r="I152" s="184">
        <v>0.79600000000000004</v>
      </c>
      <c r="J152" s="182">
        <v>1.633</v>
      </c>
      <c r="K152" s="182"/>
      <c r="L152" s="182"/>
      <c r="M152" s="182">
        <v>0</v>
      </c>
      <c r="N152" s="147">
        <f>SUM(E152:M152)</f>
        <v>2.4290000000000003</v>
      </c>
    </row>
    <row r="153" spans="2:14">
      <c r="B153" s="443"/>
      <c r="C153" s="448"/>
      <c r="D153" s="148" t="s">
        <v>182</v>
      </c>
      <c r="E153" s="182">
        <v>0</v>
      </c>
      <c r="F153" s="182">
        <v>0</v>
      </c>
      <c r="G153" s="182">
        <v>0</v>
      </c>
      <c r="H153" s="184">
        <v>0</v>
      </c>
      <c r="I153" s="182">
        <v>0</v>
      </c>
      <c r="J153" s="182">
        <v>0</v>
      </c>
      <c r="K153" s="182">
        <v>0</v>
      </c>
      <c r="L153" s="182">
        <v>0</v>
      </c>
      <c r="M153" s="182">
        <v>0</v>
      </c>
      <c r="N153" s="147">
        <f>SUM(E153:M153)</f>
        <v>0</v>
      </c>
    </row>
    <row r="154" spans="2:14">
      <c r="B154" s="443"/>
      <c r="C154" s="157" t="s">
        <v>187</v>
      </c>
      <c r="D154" s="183"/>
      <c r="E154" s="151">
        <f t="shared" ref="E154:N154" si="44">SUM(E151:E153)</f>
        <v>73.759</v>
      </c>
      <c r="F154" s="151">
        <f t="shared" si="44"/>
        <v>185.03300000000002</v>
      </c>
      <c r="G154" s="151">
        <f t="shared" si="44"/>
        <v>0</v>
      </c>
      <c r="H154" s="151">
        <f t="shared" si="44"/>
        <v>158.52700000000002</v>
      </c>
      <c r="I154" s="151">
        <f t="shared" si="44"/>
        <v>24.911999999999999</v>
      </c>
      <c r="J154" s="151">
        <f t="shared" si="44"/>
        <v>1094.538</v>
      </c>
      <c r="K154" s="151">
        <f t="shared" si="44"/>
        <v>166.20899999999997</v>
      </c>
      <c r="L154" s="151">
        <f t="shared" si="44"/>
        <v>541.4</v>
      </c>
      <c r="M154" s="151">
        <f t="shared" si="44"/>
        <v>0</v>
      </c>
      <c r="N154" s="152">
        <f t="shared" si="44"/>
        <v>2244.3780000000002</v>
      </c>
    </row>
    <row r="155" spans="2:14">
      <c r="B155" s="443"/>
      <c r="C155" s="449" t="s">
        <v>188</v>
      </c>
      <c r="D155" s="143" t="s">
        <v>180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82">
        <v>0</v>
      </c>
      <c r="M155" s="182">
        <v>0</v>
      </c>
      <c r="N155" s="147">
        <f>SUM(E155:M155)</f>
        <v>0</v>
      </c>
    </row>
    <row r="156" spans="2:14">
      <c r="B156" s="443"/>
      <c r="C156" s="449"/>
      <c r="D156" s="146" t="s">
        <v>181</v>
      </c>
      <c r="E156" s="182">
        <v>0</v>
      </c>
      <c r="F156" s="182">
        <v>0</v>
      </c>
      <c r="G156" s="182">
        <v>0</v>
      </c>
      <c r="H156" s="182">
        <v>0</v>
      </c>
      <c r="I156" s="182">
        <v>0</v>
      </c>
      <c r="J156" s="182">
        <v>1.9570000000000001</v>
      </c>
      <c r="K156" s="184">
        <v>0</v>
      </c>
      <c r="L156" s="182">
        <v>0</v>
      </c>
      <c r="M156" s="182">
        <v>0</v>
      </c>
      <c r="N156" s="147">
        <f>SUM(E156:M156)</f>
        <v>1.9570000000000001</v>
      </c>
    </row>
    <row r="157" spans="2:14">
      <c r="B157" s="443"/>
      <c r="C157" s="450"/>
      <c r="D157" s="148" t="s">
        <v>182</v>
      </c>
      <c r="E157" s="182">
        <v>0</v>
      </c>
      <c r="F157" s="182">
        <v>0</v>
      </c>
      <c r="G157" s="182">
        <v>0</v>
      </c>
      <c r="H157" s="182">
        <v>0</v>
      </c>
      <c r="I157" s="182">
        <v>0</v>
      </c>
      <c r="J157" s="182">
        <v>30.907</v>
      </c>
      <c r="K157" s="184">
        <v>0</v>
      </c>
      <c r="L157" s="182">
        <v>0</v>
      </c>
      <c r="M157" s="182">
        <v>0</v>
      </c>
      <c r="N157" s="147">
        <f>SUM(E157:M157)</f>
        <v>30.907</v>
      </c>
    </row>
    <row r="158" spans="2:14">
      <c r="B158" s="444"/>
      <c r="C158" s="171" t="s">
        <v>189</v>
      </c>
      <c r="D158" s="183"/>
      <c r="E158" s="151">
        <f t="shared" ref="E158:N158" si="45">SUM(E155:E157)</f>
        <v>0</v>
      </c>
      <c r="F158" s="151">
        <f t="shared" si="45"/>
        <v>0</v>
      </c>
      <c r="G158" s="151">
        <f t="shared" si="45"/>
        <v>0</v>
      </c>
      <c r="H158" s="151">
        <f t="shared" si="45"/>
        <v>0</v>
      </c>
      <c r="I158" s="151">
        <f t="shared" si="45"/>
        <v>0</v>
      </c>
      <c r="J158" s="151">
        <f t="shared" si="45"/>
        <v>32.863999999999997</v>
      </c>
      <c r="K158" s="151">
        <f t="shared" si="45"/>
        <v>0</v>
      </c>
      <c r="L158" s="151">
        <f t="shared" si="45"/>
        <v>0</v>
      </c>
      <c r="M158" s="151">
        <f t="shared" si="45"/>
        <v>0</v>
      </c>
      <c r="N158" s="152">
        <f t="shared" si="45"/>
        <v>32.863999999999997</v>
      </c>
    </row>
    <row r="159" spans="2:14">
      <c r="B159" s="122" t="s">
        <v>201</v>
      </c>
      <c r="C159" s="172"/>
      <c r="D159" s="168"/>
      <c r="E159" s="47">
        <f t="shared" ref="E159:N159" si="46">+E158+E154+E150+E146</f>
        <v>457.90100000000007</v>
      </c>
      <c r="F159" s="47">
        <f t="shared" si="46"/>
        <v>2091.605</v>
      </c>
      <c r="G159" s="47">
        <f t="shared" si="46"/>
        <v>235.18599999999998</v>
      </c>
      <c r="H159" s="47">
        <f t="shared" si="46"/>
        <v>511.00800000000015</v>
      </c>
      <c r="I159" s="47">
        <f t="shared" si="46"/>
        <v>111.35400000000001</v>
      </c>
      <c r="J159" s="47">
        <f t="shared" si="46"/>
        <v>2260.221</v>
      </c>
      <c r="K159" s="47">
        <f t="shared" si="46"/>
        <v>1419.4379999999999</v>
      </c>
      <c r="L159" s="47">
        <f t="shared" si="46"/>
        <v>1572.9299999999998</v>
      </c>
      <c r="M159" s="47">
        <f t="shared" si="46"/>
        <v>832.33</v>
      </c>
      <c r="N159" s="65">
        <f t="shared" si="46"/>
        <v>9491.9729999999981</v>
      </c>
    </row>
    <row r="160" spans="2:14">
      <c r="B160" s="442">
        <v>2011</v>
      </c>
      <c r="C160" s="445" t="s">
        <v>182</v>
      </c>
      <c r="D160" s="143" t="s">
        <v>180</v>
      </c>
      <c r="E160" s="182">
        <v>0</v>
      </c>
      <c r="F160" s="182">
        <v>0</v>
      </c>
      <c r="G160" s="182">
        <v>0</v>
      </c>
      <c r="H160" s="182">
        <v>0</v>
      </c>
      <c r="I160" s="182">
        <v>0</v>
      </c>
      <c r="J160" s="182">
        <v>12.435840000000001</v>
      </c>
      <c r="K160" s="182">
        <v>0</v>
      </c>
      <c r="L160" s="182">
        <v>0</v>
      </c>
      <c r="M160" s="182"/>
      <c r="N160" s="147">
        <f>SUM(E160:M160)</f>
        <v>12.435840000000001</v>
      </c>
    </row>
    <row r="161" spans="2:14">
      <c r="B161" s="443"/>
      <c r="C161" s="446"/>
      <c r="D161" s="146" t="s">
        <v>181</v>
      </c>
      <c r="E161" s="182">
        <v>0</v>
      </c>
      <c r="F161" s="182">
        <v>0</v>
      </c>
      <c r="G161" s="182">
        <v>0</v>
      </c>
      <c r="H161" s="182">
        <v>0</v>
      </c>
      <c r="I161" s="182">
        <v>0</v>
      </c>
      <c r="J161" s="182">
        <v>0</v>
      </c>
      <c r="K161" s="182">
        <v>0</v>
      </c>
      <c r="L161" s="182">
        <v>0</v>
      </c>
      <c r="M161" s="182">
        <v>0</v>
      </c>
      <c r="N161" s="147">
        <f>SUM(E161:M161)</f>
        <v>0</v>
      </c>
    </row>
    <row r="162" spans="2:14">
      <c r="B162" s="443"/>
      <c r="C162" s="446"/>
      <c r="D162" s="148" t="s">
        <v>182</v>
      </c>
      <c r="E162" s="182">
        <v>0</v>
      </c>
      <c r="F162" s="182">
        <v>0</v>
      </c>
      <c r="G162" s="182">
        <v>0</v>
      </c>
      <c r="H162" s="182">
        <v>0</v>
      </c>
      <c r="I162" s="182">
        <v>0</v>
      </c>
      <c r="J162" s="182">
        <v>46.740960000000001</v>
      </c>
      <c r="K162" s="182">
        <v>0</v>
      </c>
      <c r="L162" s="182">
        <v>0</v>
      </c>
      <c r="M162" s="182"/>
      <c r="N162" s="147">
        <f>SUM(E162:M162)</f>
        <v>46.740960000000001</v>
      </c>
    </row>
    <row r="163" spans="2:14">
      <c r="B163" s="443"/>
      <c r="C163" s="163" t="s">
        <v>194</v>
      </c>
      <c r="D163" s="183"/>
      <c r="E163" s="151">
        <f t="shared" ref="E163:N163" si="47">SUM(E160:E162)</f>
        <v>0</v>
      </c>
      <c r="F163" s="151">
        <f t="shared" si="47"/>
        <v>0</v>
      </c>
      <c r="G163" s="151">
        <f t="shared" si="47"/>
        <v>0</v>
      </c>
      <c r="H163" s="151">
        <f t="shared" si="47"/>
        <v>0</v>
      </c>
      <c r="I163" s="151">
        <f t="shared" si="47"/>
        <v>0</v>
      </c>
      <c r="J163" s="151">
        <f t="shared" si="47"/>
        <v>59.1768</v>
      </c>
      <c r="K163" s="151">
        <f t="shared" si="47"/>
        <v>0</v>
      </c>
      <c r="L163" s="151">
        <f t="shared" si="47"/>
        <v>0</v>
      </c>
      <c r="M163" s="151">
        <f t="shared" si="47"/>
        <v>0</v>
      </c>
      <c r="N163" s="152">
        <f t="shared" si="47"/>
        <v>59.1768</v>
      </c>
    </row>
    <row r="164" spans="2:14">
      <c r="B164" s="443"/>
      <c r="C164" s="447" t="s">
        <v>184</v>
      </c>
      <c r="D164" s="143" t="s">
        <v>180</v>
      </c>
      <c r="E164" s="184">
        <v>249.95410100000004</v>
      </c>
      <c r="F164" s="184">
        <v>613.96631700000012</v>
      </c>
      <c r="G164" s="184">
        <v>83.925670000000011</v>
      </c>
      <c r="H164" s="184">
        <v>10.66633</v>
      </c>
      <c r="I164" s="184">
        <v>16.75196</v>
      </c>
      <c r="J164" s="184">
        <v>169.94854800000002</v>
      </c>
      <c r="K164" s="184">
        <v>504.65090599999996</v>
      </c>
      <c r="L164" s="184">
        <v>631.07596099999989</v>
      </c>
      <c r="M164" s="184">
        <v>391.42205699999994</v>
      </c>
      <c r="N164" s="147">
        <f>SUM(E164:M164)</f>
        <v>2672.3618499999998</v>
      </c>
    </row>
    <row r="165" spans="2:14">
      <c r="B165" s="443"/>
      <c r="C165" s="447"/>
      <c r="D165" s="146" t="s">
        <v>181</v>
      </c>
      <c r="E165" s="184">
        <v>189.49676099999999</v>
      </c>
      <c r="F165" s="184">
        <v>1134.0343280000004</v>
      </c>
      <c r="G165" s="184">
        <v>97.071041000000008</v>
      </c>
      <c r="H165" s="184">
        <v>268.96582999999998</v>
      </c>
      <c r="I165" s="184">
        <v>56.335700000000003</v>
      </c>
      <c r="J165" s="184">
        <v>559.47964699999989</v>
      </c>
      <c r="K165" s="184">
        <v>583.12005399999998</v>
      </c>
      <c r="L165" s="184">
        <v>470.78332799999981</v>
      </c>
      <c r="M165" s="184">
        <v>471.71606899999995</v>
      </c>
      <c r="N165" s="147">
        <f>SUM(E165:M165)</f>
        <v>3831.0027580000001</v>
      </c>
    </row>
    <row r="166" spans="2:14">
      <c r="B166" s="443"/>
      <c r="C166" s="447"/>
      <c r="D166" s="148" t="s">
        <v>182</v>
      </c>
      <c r="E166" s="182">
        <v>0</v>
      </c>
      <c r="F166" s="184">
        <v>0</v>
      </c>
      <c r="G166" s="182">
        <v>0</v>
      </c>
      <c r="H166" s="184">
        <v>0</v>
      </c>
      <c r="I166" s="184">
        <v>0</v>
      </c>
      <c r="J166" s="182">
        <v>17.137270000000001</v>
      </c>
      <c r="K166" s="184">
        <v>3.8897599999999999</v>
      </c>
      <c r="L166" s="182">
        <v>66.979191</v>
      </c>
      <c r="M166" s="182">
        <v>0</v>
      </c>
      <c r="N166" s="147">
        <f>SUM(E166:M166)</f>
        <v>88.006220999999996</v>
      </c>
    </row>
    <row r="167" spans="2:14">
      <c r="B167" s="443"/>
      <c r="C167" s="156" t="s">
        <v>185</v>
      </c>
      <c r="D167" s="183"/>
      <c r="E167" s="151">
        <f t="shared" ref="E167:N167" si="48">SUM(E164:E166)</f>
        <v>439.45086200000003</v>
      </c>
      <c r="F167" s="151">
        <f t="shared" si="48"/>
        <v>1748.0006450000005</v>
      </c>
      <c r="G167" s="151">
        <f t="shared" si="48"/>
        <v>180.996711</v>
      </c>
      <c r="H167" s="151">
        <f t="shared" si="48"/>
        <v>279.63216</v>
      </c>
      <c r="I167" s="151">
        <f t="shared" si="48"/>
        <v>73.08766</v>
      </c>
      <c r="J167" s="151">
        <f t="shared" si="48"/>
        <v>746.5654649999999</v>
      </c>
      <c r="K167" s="151">
        <f t="shared" si="48"/>
        <v>1091.6607199999999</v>
      </c>
      <c r="L167" s="151">
        <f t="shared" si="48"/>
        <v>1168.8384799999997</v>
      </c>
      <c r="M167" s="151">
        <f t="shared" si="48"/>
        <v>863.13812599999983</v>
      </c>
      <c r="N167" s="152">
        <f t="shared" si="48"/>
        <v>6591.3708289999995</v>
      </c>
    </row>
    <row r="168" spans="2:14">
      <c r="B168" s="443"/>
      <c r="C168" s="448" t="s">
        <v>186</v>
      </c>
      <c r="D168" s="143" t="s">
        <v>180</v>
      </c>
      <c r="E168" s="184">
        <v>292.863271</v>
      </c>
      <c r="F168" s="184">
        <v>67.968651000000008</v>
      </c>
      <c r="G168" s="182">
        <v>0</v>
      </c>
      <c r="H168" s="185">
        <v>24.123739999999998</v>
      </c>
      <c r="I168" s="184">
        <v>19.848889999999997</v>
      </c>
      <c r="J168" s="184">
        <v>888.91438499999992</v>
      </c>
      <c r="K168" s="184">
        <v>216.19969800000001</v>
      </c>
      <c r="L168" s="184">
        <v>725.42533900000001</v>
      </c>
      <c r="M168" s="184">
        <v>0</v>
      </c>
      <c r="N168" s="147">
        <f>SUM(E168:M168)</f>
        <v>2235.3439739999999</v>
      </c>
    </row>
    <row r="169" spans="2:14">
      <c r="B169" s="443"/>
      <c r="C169" s="448"/>
      <c r="D169" s="146" t="s">
        <v>181</v>
      </c>
      <c r="E169" s="182">
        <v>0</v>
      </c>
      <c r="F169" s="182">
        <v>0</v>
      </c>
      <c r="G169" s="182">
        <v>0</v>
      </c>
      <c r="H169" s="184">
        <v>0</v>
      </c>
      <c r="I169" s="184">
        <v>3.6293199999999999</v>
      </c>
      <c r="J169" s="182">
        <v>1.9609130000000001</v>
      </c>
      <c r="K169" s="182">
        <v>0</v>
      </c>
      <c r="L169" s="182">
        <v>0</v>
      </c>
      <c r="M169" s="182">
        <v>0</v>
      </c>
      <c r="N169" s="147">
        <f>SUM(E169:M169)</f>
        <v>5.5902329999999996</v>
      </c>
    </row>
    <row r="170" spans="2:14">
      <c r="B170" s="443"/>
      <c r="C170" s="448"/>
      <c r="D170" s="148" t="s">
        <v>182</v>
      </c>
      <c r="E170" s="182">
        <v>0</v>
      </c>
      <c r="F170" s="182">
        <v>0</v>
      </c>
      <c r="G170" s="182">
        <v>0</v>
      </c>
      <c r="H170" s="184">
        <v>0</v>
      </c>
      <c r="I170" s="182">
        <v>0</v>
      </c>
      <c r="J170" s="182">
        <v>0</v>
      </c>
      <c r="K170" s="182">
        <v>0</v>
      </c>
      <c r="L170" s="182">
        <v>0</v>
      </c>
      <c r="M170" s="182">
        <v>0</v>
      </c>
      <c r="N170" s="147">
        <f>SUM(E170:M170)</f>
        <v>0</v>
      </c>
    </row>
    <row r="171" spans="2:14">
      <c r="B171" s="443"/>
      <c r="C171" s="157" t="s">
        <v>187</v>
      </c>
      <c r="D171" s="183"/>
      <c r="E171" s="151">
        <f t="shared" ref="E171:N171" si="49">SUM(E168:E170)</f>
        <v>292.863271</v>
      </c>
      <c r="F171" s="151">
        <f t="shared" si="49"/>
        <v>67.968651000000008</v>
      </c>
      <c r="G171" s="151">
        <f t="shared" si="49"/>
        <v>0</v>
      </c>
      <c r="H171" s="151">
        <f t="shared" si="49"/>
        <v>24.123739999999998</v>
      </c>
      <c r="I171" s="151">
        <f t="shared" si="49"/>
        <v>23.478209999999997</v>
      </c>
      <c r="J171" s="151">
        <f t="shared" si="49"/>
        <v>890.87529799999993</v>
      </c>
      <c r="K171" s="151">
        <f t="shared" si="49"/>
        <v>216.19969800000001</v>
      </c>
      <c r="L171" s="151">
        <f t="shared" si="49"/>
        <v>725.42533900000001</v>
      </c>
      <c r="M171" s="151">
        <f t="shared" si="49"/>
        <v>0</v>
      </c>
      <c r="N171" s="152">
        <f t="shared" si="49"/>
        <v>2240.9342069999998</v>
      </c>
    </row>
    <row r="172" spans="2:14">
      <c r="B172" s="443"/>
      <c r="C172" s="449" t="s">
        <v>188</v>
      </c>
      <c r="D172" s="143" t="s">
        <v>180</v>
      </c>
      <c r="E172" s="182">
        <v>0</v>
      </c>
      <c r="F172" s="182">
        <v>0</v>
      </c>
      <c r="G172" s="182">
        <v>0</v>
      </c>
      <c r="H172" s="182">
        <v>0</v>
      </c>
      <c r="I172" s="182">
        <v>0</v>
      </c>
      <c r="J172" s="182">
        <v>0</v>
      </c>
      <c r="K172" s="182">
        <v>0</v>
      </c>
      <c r="L172" s="182">
        <v>0</v>
      </c>
      <c r="M172" s="182">
        <v>0</v>
      </c>
      <c r="N172" s="147">
        <f>SUM(E172:M172)</f>
        <v>0</v>
      </c>
    </row>
    <row r="173" spans="2:14">
      <c r="B173" s="443"/>
      <c r="C173" s="449"/>
      <c r="D173" s="146" t="s">
        <v>181</v>
      </c>
      <c r="E173" s="182">
        <v>0</v>
      </c>
      <c r="F173" s="182">
        <v>0</v>
      </c>
      <c r="G173" s="182">
        <v>0</v>
      </c>
      <c r="H173" s="182">
        <v>0</v>
      </c>
      <c r="I173" s="182">
        <v>0</v>
      </c>
      <c r="J173" s="182">
        <v>0</v>
      </c>
      <c r="K173" s="184">
        <v>0</v>
      </c>
      <c r="L173" s="182">
        <v>0</v>
      </c>
      <c r="M173" s="182">
        <v>0</v>
      </c>
      <c r="N173" s="147">
        <f>SUM(E173:M173)</f>
        <v>0</v>
      </c>
    </row>
    <row r="174" spans="2:14">
      <c r="B174" s="443"/>
      <c r="C174" s="450"/>
      <c r="D174" s="148" t="s">
        <v>182</v>
      </c>
      <c r="E174" s="182">
        <v>0</v>
      </c>
      <c r="F174" s="182">
        <v>0</v>
      </c>
      <c r="G174" s="182">
        <v>0</v>
      </c>
      <c r="H174" s="182">
        <v>0</v>
      </c>
      <c r="I174" s="182">
        <v>0</v>
      </c>
      <c r="J174" s="182">
        <v>30.688080000000003</v>
      </c>
      <c r="K174" s="184">
        <v>0</v>
      </c>
      <c r="L174" s="182">
        <v>0</v>
      </c>
      <c r="M174" s="182">
        <v>0</v>
      </c>
      <c r="N174" s="147">
        <f>SUM(E174:M174)</f>
        <v>30.688080000000003</v>
      </c>
    </row>
    <row r="175" spans="2:14">
      <c r="B175" s="444"/>
      <c r="C175" s="171" t="s">
        <v>189</v>
      </c>
      <c r="D175" s="183"/>
      <c r="E175" s="151">
        <f t="shared" ref="E175:N175" si="50">SUM(E172:E174)</f>
        <v>0</v>
      </c>
      <c r="F175" s="151">
        <f t="shared" si="50"/>
        <v>0</v>
      </c>
      <c r="G175" s="151">
        <f t="shared" si="50"/>
        <v>0</v>
      </c>
      <c r="H175" s="151">
        <f t="shared" si="50"/>
        <v>0</v>
      </c>
      <c r="I175" s="151">
        <f t="shared" si="50"/>
        <v>0</v>
      </c>
      <c r="J175" s="151">
        <f t="shared" si="50"/>
        <v>30.688080000000003</v>
      </c>
      <c r="K175" s="151">
        <f t="shared" si="50"/>
        <v>0</v>
      </c>
      <c r="L175" s="151">
        <f t="shared" si="50"/>
        <v>0</v>
      </c>
      <c r="M175" s="151">
        <f t="shared" si="50"/>
        <v>0</v>
      </c>
      <c r="N175" s="152">
        <f t="shared" si="50"/>
        <v>30.688080000000003</v>
      </c>
    </row>
    <row r="176" spans="2:14">
      <c r="B176" s="122" t="s">
        <v>202</v>
      </c>
      <c r="C176" s="172"/>
      <c r="D176" s="168"/>
      <c r="E176" s="47">
        <f t="shared" ref="E176:N176" si="51">+E175+E171+E167+E163</f>
        <v>732.31413300000008</v>
      </c>
      <c r="F176" s="47">
        <f t="shared" si="51"/>
        <v>1815.9692960000004</v>
      </c>
      <c r="G176" s="47">
        <f t="shared" si="51"/>
        <v>180.996711</v>
      </c>
      <c r="H176" s="47">
        <f t="shared" si="51"/>
        <v>303.7559</v>
      </c>
      <c r="I176" s="47">
        <f t="shared" si="51"/>
        <v>96.56586999999999</v>
      </c>
      <c r="J176" s="47">
        <f t="shared" si="51"/>
        <v>1727.3056429999999</v>
      </c>
      <c r="K176" s="47">
        <f t="shared" si="51"/>
        <v>1307.8604179999998</v>
      </c>
      <c r="L176" s="47">
        <f t="shared" si="51"/>
        <v>1894.2638189999998</v>
      </c>
      <c r="M176" s="47">
        <f t="shared" si="51"/>
        <v>863.13812599999983</v>
      </c>
      <c r="N176" s="65">
        <f t="shared" si="51"/>
        <v>8922.1699159999989</v>
      </c>
    </row>
    <row r="177" spans="2:14">
      <c r="B177" s="442">
        <v>2012</v>
      </c>
      <c r="C177" s="445" t="s">
        <v>182</v>
      </c>
      <c r="D177" s="143" t="s">
        <v>180</v>
      </c>
      <c r="E177" s="182">
        <v>0</v>
      </c>
      <c r="F177" s="182">
        <v>0</v>
      </c>
      <c r="G177" s="182">
        <v>0</v>
      </c>
      <c r="H177" s="182">
        <v>0</v>
      </c>
      <c r="I177" s="182">
        <v>0</v>
      </c>
      <c r="J177" s="186">
        <v>11.687340000000001</v>
      </c>
      <c r="K177" s="182">
        <v>0</v>
      </c>
      <c r="L177" s="182">
        <v>0</v>
      </c>
      <c r="M177" s="182">
        <v>0</v>
      </c>
      <c r="N177" s="147">
        <f>SUM(E177:M177)</f>
        <v>11.687340000000001</v>
      </c>
    </row>
    <row r="178" spans="2:14">
      <c r="B178" s="443"/>
      <c r="C178" s="446"/>
      <c r="D178" s="146" t="s">
        <v>181</v>
      </c>
      <c r="E178" s="182">
        <v>0</v>
      </c>
      <c r="F178" s="182">
        <v>0</v>
      </c>
      <c r="G178" s="182">
        <v>0</v>
      </c>
      <c r="H178" s="182">
        <v>0</v>
      </c>
      <c r="I178" s="182">
        <v>0</v>
      </c>
      <c r="J178" s="182">
        <v>0</v>
      </c>
      <c r="K178" s="182">
        <v>0</v>
      </c>
      <c r="L178" s="182">
        <v>0</v>
      </c>
      <c r="M178" s="182">
        <v>0</v>
      </c>
      <c r="N178" s="147">
        <f>SUM(E178:M178)</f>
        <v>0</v>
      </c>
    </row>
    <row r="179" spans="2:14">
      <c r="B179" s="443"/>
      <c r="C179" s="446"/>
      <c r="D179" s="148" t="s">
        <v>182</v>
      </c>
      <c r="E179" s="182">
        <v>0</v>
      </c>
      <c r="F179" s="182">
        <v>0</v>
      </c>
      <c r="G179" s="182">
        <v>0</v>
      </c>
      <c r="H179" s="182">
        <v>0</v>
      </c>
      <c r="I179" s="182">
        <v>0</v>
      </c>
      <c r="J179" s="186">
        <v>31.726699999999997</v>
      </c>
      <c r="K179" s="182">
        <v>0</v>
      </c>
      <c r="L179" s="182">
        <v>0</v>
      </c>
      <c r="M179" s="182"/>
      <c r="N179" s="147">
        <f>SUM(E179:M179)</f>
        <v>31.726699999999997</v>
      </c>
    </row>
    <row r="180" spans="2:14">
      <c r="B180" s="443"/>
      <c r="C180" s="163" t="s">
        <v>194</v>
      </c>
      <c r="D180" s="183"/>
      <c r="E180" s="151">
        <f t="shared" ref="E180:N180" si="52">SUM(E177:E179)</f>
        <v>0</v>
      </c>
      <c r="F180" s="151">
        <f t="shared" si="52"/>
        <v>0</v>
      </c>
      <c r="G180" s="151">
        <f t="shared" si="52"/>
        <v>0</v>
      </c>
      <c r="H180" s="151">
        <f t="shared" si="52"/>
        <v>0</v>
      </c>
      <c r="I180" s="151">
        <f t="shared" si="52"/>
        <v>0</v>
      </c>
      <c r="J180" s="151">
        <f t="shared" si="52"/>
        <v>43.41404</v>
      </c>
      <c r="K180" s="151">
        <f t="shared" si="52"/>
        <v>0</v>
      </c>
      <c r="L180" s="151">
        <f t="shared" si="52"/>
        <v>0</v>
      </c>
      <c r="M180" s="151">
        <f t="shared" si="52"/>
        <v>0</v>
      </c>
      <c r="N180" s="152">
        <f t="shared" si="52"/>
        <v>43.41404</v>
      </c>
    </row>
    <row r="181" spans="2:14">
      <c r="B181" s="443"/>
      <c r="C181" s="447" t="s">
        <v>184</v>
      </c>
      <c r="D181" s="143" t="s">
        <v>180</v>
      </c>
      <c r="E181" s="186">
        <v>142.61098900000002</v>
      </c>
      <c r="F181" s="186">
        <v>719.62858299999994</v>
      </c>
      <c r="G181" s="186">
        <v>38.232239999999997</v>
      </c>
      <c r="H181" s="186">
        <v>13.8033</v>
      </c>
      <c r="I181" s="186">
        <v>8.8888199999999991</v>
      </c>
      <c r="J181" s="186">
        <v>152.31067800000002</v>
      </c>
      <c r="K181" s="186">
        <v>124.52776899999999</v>
      </c>
      <c r="L181" s="186">
        <v>792.81429700000012</v>
      </c>
      <c r="M181" s="186">
        <v>216.33332899999999</v>
      </c>
      <c r="N181" s="147">
        <f>SUM(E181:M181)</f>
        <v>2209.150005</v>
      </c>
    </row>
    <row r="182" spans="2:14">
      <c r="B182" s="443"/>
      <c r="C182" s="447"/>
      <c r="D182" s="146" t="s">
        <v>181</v>
      </c>
      <c r="E182" s="186">
        <v>60.849736000000007</v>
      </c>
      <c r="F182" s="186">
        <v>1517.5568740000001</v>
      </c>
      <c r="G182" s="186">
        <v>72.91104</v>
      </c>
      <c r="H182" s="186">
        <v>276.66790900000007</v>
      </c>
      <c r="I182" s="186">
        <v>56.294810000000005</v>
      </c>
      <c r="J182" s="186">
        <v>395.01800900000006</v>
      </c>
      <c r="K182" s="186">
        <v>599.36578600000018</v>
      </c>
      <c r="L182" s="186">
        <v>438.07798099999997</v>
      </c>
      <c r="M182" s="186">
        <v>272.88448</v>
      </c>
      <c r="N182" s="147">
        <f>SUM(E182:M182)</f>
        <v>3689.6266250000003</v>
      </c>
    </row>
    <row r="183" spans="2:14">
      <c r="B183" s="443"/>
      <c r="C183" s="447"/>
      <c r="D183" s="148" t="s">
        <v>182</v>
      </c>
      <c r="E183" s="186">
        <v>6.3800000000000003E-3</v>
      </c>
      <c r="F183" s="182">
        <v>0</v>
      </c>
      <c r="G183" s="182">
        <v>0</v>
      </c>
      <c r="H183" s="182">
        <v>0</v>
      </c>
      <c r="I183" s="182">
        <v>0</v>
      </c>
      <c r="J183" s="186">
        <v>8.2579899999999977</v>
      </c>
      <c r="K183" s="186">
        <v>2.9013800000000001</v>
      </c>
      <c r="L183" s="186">
        <v>60.677419</v>
      </c>
      <c r="M183" s="186"/>
      <c r="N183" s="147">
        <f>SUM(E183:M183)</f>
        <v>71.843169000000003</v>
      </c>
    </row>
    <row r="184" spans="2:14">
      <c r="B184" s="443"/>
      <c r="C184" s="156" t="s">
        <v>185</v>
      </c>
      <c r="D184" s="183"/>
      <c r="E184" s="151">
        <f t="shared" ref="E184:N184" si="53">SUM(E181:E183)</f>
        <v>203.46710500000003</v>
      </c>
      <c r="F184" s="151">
        <f t="shared" si="53"/>
        <v>2237.185457</v>
      </c>
      <c r="G184" s="151">
        <f t="shared" si="53"/>
        <v>111.14328</v>
      </c>
      <c r="H184" s="151">
        <f t="shared" si="53"/>
        <v>290.47120900000004</v>
      </c>
      <c r="I184" s="151">
        <f t="shared" si="53"/>
        <v>65.183630000000008</v>
      </c>
      <c r="J184" s="151">
        <f t="shared" si="53"/>
        <v>555.58667700000001</v>
      </c>
      <c r="K184" s="151">
        <f t="shared" si="53"/>
        <v>726.79493500000024</v>
      </c>
      <c r="L184" s="151">
        <f t="shared" si="53"/>
        <v>1291.5696970000001</v>
      </c>
      <c r="M184" s="151">
        <f t="shared" si="53"/>
        <v>489.21780899999999</v>
      </c>
      <c r="N184" s="152">
        <f t="shared" si="53"/>
        <v>5970.6197990000001</v>
      </c>
    </row>
    <row r="185" spans="2:14">
      <c r="B185" s="443"/>
      <c r="C185" s="448" t="s">
        <v>186</v>
      </c>
      <c r="D185" s="143" t="s">
        <v>180</v>
      </c>
      <c r="E185" s="186">
        <v>539.93011200000001</v>
      </c>
      <c r="F185" s="186">
        <v>30.997959999999999</v>
      </c>
      <c r="G185" s="182">
        <v>0</v>
      </c>
      <c r="H185" s="186">
        <v>116.259699</v>
      </c>
      <c r="I185" s="186">
        <v>19.556080000000005</v>
      </c>
      <c r="J185" s="186">
        <v>786.74796599999991</v>
      </c>
      <c r="K185" s="186">
        <v>178.65630999999999</v>
      </c>
      <c r="L185" s="186">
        <v>582.36605999999995</v>
      </c>
      <c r="M185" s="182">
        <v>0</v>
      </c>
      <c r="N185" s="147">
        <f>SUM(E185:M185)</f>
        <v>2254.5141869999998</v>
      </c>
    </row>
    <row r="186" spans="2:14">
      <c r="B186" s="443"/>
      <c r="C186" s="448"/>
      <c r="D186" s="146" t="s">
        <v>181</v>
      </c>
      <c r="E186" s="182">
        <v>0</v>
      </c>
      <c r="F186" s="182">
        <v>0</v>
      </c>
      <c r="G186" s="182">
        <v>0</v>
      </c>
      <c r="H186" s="182">
        <v>0</v>
      </c>
      <c r="I186" s="186">
        <v>7.2263799999999998</v>
      </c>
      <c r="J186" s="186">
        <v>6.6586080000000001</v>
      </c>
      <c r="K186" s="182">
        <v>0</v>
      </c>
      <c r="L186" s="182">
        <v>0</v>
      </c>
      <c r="M186" s="182">
        <v>0</v>
      </c>
      <c r="N186" s="147">
        <f>SUM(E186:M186)</f>
        <v>13.884988</v>
      </c>
    </row>
    <row r="187" spans="2:14">
      <c r="B187" s="443"/>
      <c r="C187" s="448"/>
      <c r="D187" s="148" t="s">
        <v>182</v>
      </c>
      <c r="E187" s="182">
        <v>0</v>
      </c>
      <c r="F187" s="182">
        <v>0</v>
      </c>
      <c r="G187" s="182">
        <v>0</v>
      </c>
      <c r="H187" s="184">
        <v>0</v>
      </c>
      <c r="I187" s="182">
        <v>0</v>
      </c>
      <c r="J187" s="182">
        <v>0</v>
      </c>
      <c r="K187" s="182">
        <v>0</v>
      </c>
      <c r="L187" s="182">
        <v>0</v>
      </c>
      <c r="M187" s="182">
        <v>0</v>
      </c>
      <c r="N187" s="147">
        <f>SUM(E187:M187)</f>
        <v>0</v>
      </c>
    </row>
    <row r="188" spans="2:14">
      <c r="B188" s="443"/>
      <c r="C188" s="157" t="s">
        <v>187</v>
      </c>
      <c r="D188" s="183"/>
      <c r="E188" s="151">
        <f t="shared" ref="E188:N188" si="54">SUM(E185:E187)</f>
        <v>539.93011200000001</v>
      </c>
      <c r="F188" s="151">
        <f t="shared" si="54"/>
        <v>30.997959999999999</v>
      </c>
      <c r="G188" s="151">
        <f t="shared" si="54"/>
        <v>0</v>
      </c>
      <c r="H188" s="151">
        <f t="shared" si="54"/>
        <v>116.259699</v>
      </c>
      <c r="I188" s="151">
        <f t="shared" si="54"/>
        <v>26.782460000000004</v>
      </c>
      <c r="J188" s="151">
        <f t="shared" si="54"/>
        <v>793.40657399999986</v>
      </c>
      <c r="K188" s="151">
        <f t="shared" si="54"/>
        <v>178.65630999999999</v>
      </c>
      <c r="L188" s="151">
        <f t="shared" si="54"/>
        <v>582.36605999999995</v>
      </c>
      <c r="M188" s="151">
        <f t="shared" si="54"/>
        <v>0</v>
      </c>
      <c r="N188" s="152">
        <f t="shared" si="54"/>
        <v>2268.3991749999996</v>
      </c>
    </row>
    <row r="189" spans="2:14">
      <c r="B189" s="443"/>
      <c r="C189" s="449" t="s">
        <v>188</v>
      </c>
      <c r="D189" s="143" t="s">
        <v>180</v>
      </c>
      <c r="E189" s="182">
        <v>0</v>
      </c>
      <c r="F189" s="182">
        <v>0</v>
      </c>
      <c r="G189" s="182">
        <v>0</v>
      </c>
      <c r="H189" s="182">
        <v>0</v>
      </c>
      <c r="I189" s="182">
        <v>0</v>
      </c>
      <c r="J189" s="182">
        <v>0</v>
      </c>
      <c r="K189" s="182">
        <v>0</v>
      </c>
      <c r="L189" s="182">
        <v>0</v>
      </c>
      <c r="M189" s="182">
        <v>0</v>
      </c>
      <c r="N189" s="147">
        <f>SUM(E189:M189)</f>
        <v>0</v>
      </c>
    </row>
    <row r="190" spans="2:14">
      <c r="B190" s="443"/>
      <c r="C190" s="449"/>
      <c r="D190" s="146" t="s">
        <v>181</v>
      </c>
      <c r="E190" s="182">
        <v>0</v>
      </c>
      <c r="F190" s="182">
        <v>0</v>
      </c>
      <c r="G190" s="182">
        <v>0</v>
      </c>
      <c r="H190" s="182">
        <v>0</v>
      </c>
      <c r="I190" s="182">
        <v>0</v>
      </c>
      <c r="J190" s="182">
        <v>0</v>
      </c>
      <c r="K190" s="184">
        <v>0</v>
      </c>
      <c r="L190" s="182">
        <v>0</v>
      </c>
      <c r="M190" s="182">
        <v>0</v>
      </c>
      <c r="N190" s="147">
        <f>SUM(E190:M190)</f>
        <v>0</v>
      </c>
    </row>
    <row r="191" spans="2:14">
      <c r="B191" s="443"/>
      <c r="C191" s="450"/>
      <c r="D191" s="148" t="s">
        <v>182</v>
      </c>
      <c r="E191" s="182">
        <v>0</v>
      </c>
      <c r="F191" s="182">
        <v>0</v>
      </c>
      <c r="G191" s="182">
        <v>0</v>
      </c>
      <c r="H191" s="182">
        <v>0</v>
      </c>
      <c r="I191" s="182">
        <v>0</v>
      </c>
      <c r="J191" s="186">
        <v>32.149419999999999</v>
      </c>
      <c r="K191" s="184">
        <v>0</v>
      </c>
      <c r="L191" s="182">
        <v>0</v>
      </c>
      <c r="M191" s="182">
        <v>0</v>
      </c>
      <c r="N191" s="147">
        <f>SUM(E191:M191)</f>
        <v>32.149419999999999</v>
      </c>
    </row>
    <row r="192" spans="2:14">
      <c r="B192" s="444"/>
      <c r="C192" s="171" t="s">
        <v>189</v>
      </c>
      <c r="D192" s="183"/>
      <c r="E192" s="151">
        <f t="shared" ref="E192:N192" si="55">SUM(E189:E191)</f>
        <v>0</v>
      </c>
      <c r="F192" s="151">
        <f t="shared" si="55"/>
        <v>0</v>
      </c>
      <c r="G192" s="151">
        <f t="shared" si="55"/>
        <v>0</v>
      </c>
      <c r="H192" s="151">
        <f t="shared" si="55"/>
        <v>0</v>
      </c>
      <c r="I192" s="151">
        <f t="shared" si="55"/>
        <v>0</v>
      </c>
      <c r="J192" s="151">
        <f t="shared" si="55"/>
        <v>32.149419999999999</v>
      </c>
      <c r="K192" s="151">
        <f t="shared" si="55"/>
        <v>0</v>
      </c>
      <c r="L192" s="151">
        <f t="shared" si="55"/>
        <v>0</v>
      </c>
      <c r="M192" s="151">
        <f t="shared" si="55"/>
        <v>0</v>
      </c>
      <c r="N192" s="152">
        <f t="shared" si="55"/>
        <v>32.149419999999999</v>
      </c>
    </row>
    <row r="193" spans="2:14">
      <c r="B193" s="122" t="s">
        <v>203</v>
      </c>
      <c r="C193" s="172"/>
      <c r="D193" s="168"/>
      <c r="E193" s="47">
        <f t="shared" ref="E193:N193" si="56">+E192+E188+E184+E180</f>
        <v>743.39721700000007</v>
      </c>
      <c r="F193" s="47">
        <f t="shared" si="56"/>
        <v>2268.1834170000002</v>
      </c>
      <c r="G193" s="47">
        <f t="shared" si="56"/>
        <v>111.14328</v>
      </c>
      <c r="H193" s="47">
        <f t="shared" si="56"/>
        <v>406.73090800000006</v>
      </c>
      <c r="I193" s="47">
        <f t="shared" si="56"/>
        <v>91.966090000000008</v>
      </c>
      <c r="J193" s="47">
        <f t="shared" si="56"/>
        <v>1424.5567109999997</v>
      </c>
      <c r="K193" s="47">
        <f t="shared" si="56"/>
        <v>905.4512450000002</v>
      </c>
      <c r="L193" s="47">
        <f t="shared" si="56"/>
        <v>1873.9357570000002</v>
      </c>
      <c r="M193" s="47">
        <f t="shared" si="56"/>
        <v>489.21780899999999</v>
      </c>
      <c r="N193" s="65">
        <f t="shared" si="56"/>
        <v>8314.5824339999999</v>
      </c>
    </row>
    <row r="194" spans="2:14">
      <c r="B194" s="442">
        <v>2013</v>
      </c>
      <c r="C194" s="445" t="s">
        <v>182</v>
      </c>
      <c r="D194" s="143" t="s">
        <v>180</v>
      </c>
      <c r="E194" s="182">
        <v>0</v>
      </c>
      <c r="F194" s="182">
        <v>0</v>
      </c>
      <c r="G194" s="182">
        <v>0</v>
      </c>
      <c r="H194" s="182">
        <v>0</v>
      </c>
      <c r="I194" s="182">
        <v>0</v>
      </c>
      <c r="J194" s="69">
        <v>10.48324</v>
      </c>
      <c r="K194" s="182">
        <v>0</v>
      </c>
      <c r="L194" s="182">
        <v>0</v>
      </c>
      <c r="M194" s="182">
        <v>0</v>
      </c>
      <c r="N194" s="147">
        <f>SUM(E194:M194)</f>
        <v>10.48324</v>
      </c>
    </row>
    <row r="195" spans="2:14">
      <c r="B195" s="443"/>
      <c r="C195" s="446"/>
      <c r="D195" s="146" t="s">
        <v>181</v>
      </c>
      <c r="E195" s="182">
        <v>0</v>
      </c>
      <c r="F195" s="182">
        <v>0</v>
      </c>
      <c r="G195" s="182">
        <v>0</v>
      </c>
      <c r="H195" s="182">
        <v>0</v>
      </c>
      <c r="I195" s="182">
        <v>0</v>
      </c>
      <c r="J195" s="182">
        <v>0</v>
      </c>
      <c r="K195" s="182">
        <v>0</v>
      </c>
      <c r="L195" s="182">
        <v>0</v>
      </c>
      <c r="M195" s="182">
        <v>0</v>
      </c>
      <c r="N195" s="147">
        <f>SUM(E195:M195)</f>
        <v>0</v>
      </c>
    </row>
    <row r="196" spans="2:14">
      <c r="B196" s="443"/>
      <c r="C196" s="446"/>
      <c r="D196" s="148" t="s">
        <v>182</v>
      </c>
      <c r="E196" s="182">
        <v>0</v>
      </c>
      <c r="F196" s="182">
        <v>0</v>
      </c>
      <c r="G196" s="182">
        <v>0</v>
      </c>
      <c r="H196" s="182">
        <v>0</v>
      </c>
      <c r="I196" s="182">
        <v>0</v>
      </c>
      <c r="J196" s="69">
        <v>28.38148</v>
      </c>
      <c r="K196" s="182">
        <v>0</v>
      </c>
      <c r="L196" s="182">
        <v>0</v>
      </c>
      <c r="M196" s="182"/>
      <c r="N196" s="147">
        <f>SUM(E196:M196)</f>
        <v>28.38148</v>
      </c>
    </row>
    <row r="197" spans="2:14">
      <c r="B197" s="443"/>
      <c r="C197" s="163" t="s">
        <v>194</v>
      </c>
      <c r="D197" s="183"/>
      <c r="E197" s="151">
        <f t="shared" ref="E197:N197" si="57">SUM(E194:E196)</f>
        <v>0</v>
      </c>
      <c r="F197" s="151">
        <f t="shared" si="57"/>
        <v>0</v>
      </c>
      <c r="G197" s="151">
        <f t="shared" si="57"/>
        <v>0</v>
      </c>
      <c r="H197" s="151">
        <f t="shared" si="57"/>
        <v>0</v>
      </c>
      <c r="I197" s="151">
        <f t="shared" si="57"/>
        <v>0</v>
      </c>
      <c r="J197" s="151">
        <f t="shared" si="57"/>
        <v>38.864719999999998</v>
      </c>
      <c r="K197" s="151">
        <f t="shared" si="57"/>
        <v>0</v>
      </c>
      <c r="L197" s="151">
        <f t="shared" si="57"/>
        <v>0</v>
      </c>
      <c r="M197" s="151">
        <f t="shared" si="57"/>
        <v>0</v>
      </c>
      <c r="N197" s="152">
        <f t="shared" si="57"/>
        <v>38.864719999999998</v>
      </c>
    </row>
    <row r="198" spans="2:14">
      <c r="B198" s="443"/>
      <c r="C198" s="447" t="s">
        <v>184</v>
      </c>
      <c r="D198" s="143" t="s">
        <v>180</v>
      </c>
      <c r="E198" s="69">
        <v>124.36416</v>
      </c>
      <c r="F198" s="69">
        <v>277.12901999999997</v>
      </c>
      <c r="G198" s="69">
        <v>77.17604</v>
      </c>
      <c r="H198" s="69">
        <v>13.322830000000002</v>
      </c>
      <c r="I198" s="69">
        <v>4.08284</v>
      </c>
      <c r="J198" s="69">
        <v>189.27870899999999</v>
      </c>
      <c r="K198" s="69">
        <v>125.32705000000001</v>
      </c>
      <c r="L198" s="69">
        <v>762.70627500000012</v>
      </c>
      <c r="M198" s="69">
        <v>426.82323299999996</v>
      </c>
      <c r="N198" s="147">
        <f>SUM(E198:M198)</f>
        <v>2000.210157</v>
      </c>
    </row>
    <row r="199" spans="2:14">
      <c r="B199" s="443"/>
      <c r="C199" s="447"/>
      <c r="D199" s="146" t="s">
        <v>181</v>
      </c>
      <c r="E199" s="69">
        <v>47.097271000000013</v>
      </c>
      <c r="F199" s="69">
        <v>1666.9517239999996</v>
      </c>
      <c r="G199" s="69">
        <v>46.97034</v>
      </c>
      <c r="H199" s="69">
        <v>327.36060199999991</v>
      </c>
      <c r="I199" s="69">
        <v>43.074809999999999</v>
      </c>
      <c r="J199" s="69">
        <v>276.74754799999999</v>
      </c>
      <c r="K199" s="69">
        <v>561.04220900000018</v>
      </c>
      <c r="L199" s="69">
        <v>252.20029100000002</v>
      </c>
      <c r="M199" s="69">
        <v>248.36849200000003</v>
      </c>
      <c r="N199" s="147">
        <f>SUM(E199:M199)</f>
        <v>3469.8132869999999</v>
      </c>
    </row>
    <row r="200" spans="2:14">
      <c r="B200" s="443"/>
      <c r="C200" s="447"/>
      <c r="D200" s="148" t="s">
        <v>182</v>
      </c>
      <c r="E200" s="69">
        <v>9.2000000000000003E-4</v>
      </c>
      <c r="F200" s="69">
        <v>1.8699999999999998E-2</v>
      </c>
      <c r="G200" s="182">
        <v>0</v>
      </c>
      <c r="H200" s="182">
        <v>0</v>
      </c>
      <c r="I200" s="182">
        <v>0</v>
      </c>
      <c r="J200" s="69">
        <v>8.1263900000000007</v>
      </c>
      <c r="K200" s="69">
        <v>2.9821300000000002</v>
      </c>
      <c r="L200" s="69">
        <v>1.9062399999999999</v>
      </c>
      <c r="M200" s="182">
        <v>0</v>
      </c>
      <c r="N200" s="147">
        <f>SUM(E200:M200)</f>
        <v>13.034380000000001</v>
      </c>
    </row>
    <row r="201" spans="2:14">
      <c r="B201" s="443"/>
      <c r="C201" s="156" t="s">
        <v>185</v>
      </c>
      <c r="D201" s="183"/>
      <c r="E201" s="151">
        <f t="shared" ref="E201:N201" si="58">SUM(E198:E200)</f>
        <v>171.46235100000001</v>
      </c>
      <c r="F201" s="151">
        <f t="shared" si="58"/>
        <v>1944.0994439999995</v>
      </c>
      <c r="G201" s="151">
        <f t="shared" si="58"/>
        <v>124.14637999999999</v>
      </c>
      <c r="H201" s="151">
        <f t="shared" si="58"/>
        <v>340.68343199999993</v>
      </c>
      <c r="I201" s="151">
        <f t="shared" si="58"/>
        <v>47.157649999999997</v>
      </c>
      <c r="J201" s="151">
        <f t="shared" si="58"/>
        <v>474.152647</v>
      </c>
      <c r="K201" s="151">
        <f t="shared" si="58"/>
        <v>689.35138900000015</v>
      </c>
      <c r="L201" s="151">
        <f t="shared" si="58"/>
        <v>1016.8128060000001</v>
      </c>
      <c r="M201" s="151">
        <f t="shared" si="58"/>
        <v>675.19172500000002</v>
      </c>
      <c r="N201" s="152">
        <f t="shared" si="58"/>
        <v>5483.0578240000004</v>
      </c>
    </row>
    <row r="202" spans="2:14">
      <c r="B202" s="443"/>
      <c r="C202" s="448" t="s">
        <v>186</v>
      </c>
      <c r="D202" s="143" t="s">
        <v>180</v>
      </c>
      <c r="E202" s="69">
        <v>611.04871000000003</v>
      </c>
      <c r="F202" s="69">
        <v>86.203000000000003</v>
      </c>
      <c r="G202" s="182">
        <v>0</v>
      </c>
      <c r="H202" s="69">
        <v>7.3965300000000003</v>
      </c>
      <c r="I202" s="69">
        <v>43.398851999999991</v>
      </c>
      <c r="J202" s="69">
        <v>919.26636699999995</v>
      </c>
      <c r="K202" s="69">
        <v>248.52940000000001</v>
      </c>
      <c r="L202" s="69">
        <v>267.81502999999998</v>
      </c>
      <c r="M202" s="182">
        <v>0</v>
      </c>
      <c r="N202" s="147">
        <f>SUM(E202:M202)</f>
        <v>2183.6578890000001</v>
      </c>
    </row>
    <row r="203" spans="2:14">
      <c r="B203" s="443"/>
      <c r="C203" s="448"/>
      <c r="D203" s="146" t="s">
        <v>181</v>
      </c>
      <c r="E203" s="182">
        <v>0</v>
      </c>
      <c r="F203" s="182">
        <v>0</v>
      </c>
      <c r="G203" s="182">
        <v>0</v>
      </c>
      <c r="H203" s="182">
        <v>0</v>
      </c>
      <c r="I203" s="69">
        <v>6.3136300000000007</v>
      </c>
      <c r="J203" s="69">
        <v>15.583743999999999</v>
      </c>
      <c r="K203" s="69">
        <v>4.82E-2</v>
      </c>
      <c r="L203" s="182">
        <v>0</v>
      </c>
      <c r="M203" s="182">
        <v>0</v>
      </c>
      <c r="N203" s="147">
        <f>SUM(E203:M203)</f>
        <v>21.945574000000001</v>
      </c>
    </row>
    <row r="204" spans="2:14">
      <c r="B204" s="443"/>
      <c r="C204" s="448"/>
      <c r="D204" s="148" t="s">
        <v>182</v>
      </c>
      <c r="E204" s="69">
        <v>2.4710000000000003E-2</v>
      </c>
      <c r="F204" s="182">
        <v>0</v>
      </c>
      <c r="G204" s="182">
        <v>0</v>
      </c>
      <c r="H204" s="182">
        <v>0</v>
      </c>
      <c r="I204" s="69">
        <v>1.7900000000000001E-3</v>
      </c>
      <c r="J204" s="182">
        <v>0</v>
      </c>
      <c r="K204" s="182">
        <v>0</v>
      </c>
      <c r="L204" s="182">
        <v>0</v>
      </c>
      <c r="M204" s="182">
        <v>0</v>
      </c>
      <c r="N204" s="147">
        <f>SUM(E204:M204)</f>
        <v>2.6500000000000003E-2</v>
      </c>
    </row>
    <row r="205" spans="2:14">
      <c r="B205" s="443"/>
      <c r="C205" s="157" t="s">
        <v>187</v>
      </c>
      <c r="D205" s="183"/>
      <c r="E205" s="151">
        <f t="shared" ref="E205:N205" si="59">SUM(E202:E204)</f>
        <v>611.07342000000006</v>
      </c>
      <c r="F205" s="151">
        <f t="shared" si="59"/>
        <v>86.203000000000003</v>
      </c>
      <c r="G205" s="151">
        <f t="shared" si="59"/>
        <v>0</v>
      </c>
      <c r="H205" s="151">
        <f t="shared" si="59"/>
        <v>7.3965300000000003</v>
      </c>
      <c r="I205" s="151">
        <f t="shared" si="59"/>
        <v>49.714271999999994</v>
      </c>
      <c r="J205" s="151">
        <f t="shared" si="59"/>
        <v>934.85011099999997</v>
      </c>
      <c r="K205" s="151">
        <f t="shared" si="59"/>
        <v>248.57760000000002</v>
      </c>
      <c r="L205" s="151">
        <f t="shared" si="59"/>
        <v>267.81502999999998</v>
      </c>
      <c r="M205" s="151">
        <f t="shared" si="59"/>
        <v>0</v>
      </c>
      <c r="N205" s="152">
        <f t="shared" si="59"/>
        <v>2205.6299629999999</v>
      </c>
    </row>
    <row r="206" spans="2:14">
      <c r="B206" s="443"/>
      <c r="C206" s="449" t="s">
        <v>188</v>
      </c>
      <c r="D206" s="143" t="s">
        <v>180</v>
      </c>
      <c r="E206" s="182">
        <v>0</v>
      </c>
      <c r="F206" s="182">
        <v>0</v>
      </c>
      <c r="G206" s="182">
        <v>0</v>
      </c>
      <c r="H206" s="182">
        <v>0</v>
      </c>
      <c r="I206" s="182">
        <v>0</v>
      </c>
      <c r="J206" s="182">
        <v>0</v>
      </c>
      <c r="K206" s="182">
        <v>0</v>
      </c>
      <c r="L206" s="182">
        <v>0</v>
      </c>
      <c r="M206" s="182">
        <v>0</v>
      </c>
      <c r="N206" s="147">
        <f>SUM(E206:M206)</f>
        <v>0</v>
      </c>
    </row>
    <row r="207" spans="2:14">
      <c r="B207" s="443"/>
      <c r="C207" s="449"/>
      <c r="D207" s="146" t="s">
        <v>181</v>
      </c>
      <c r="E207" s="182">
        <v>0</v>
      </c>
      <c r="F207" s="182">
        <v>0</v>
      </c>
      <c r="G207" s="182">
        <v>0</v>
      </c>
      <c r="H207" s="182">
        <v>0</v>
      </c>
      <c r="I207" s="182">
        <v>0</v>
      </c>
      <c r="J207" s="182">
        <v>0</v>
      </c>
      <c r="K207" s="184">
        <v>0</v>
      </c>
      <c r="L207" s="182">
        <v>0</v>
      </c>
      <c r="M207" s="182">
        <v>0</v>
      </c>
      <c r="N207" s="147">
        <f>SUM(E207:M207)</f>
        <v>0</v>
      </c>
    </row>
    <row r="208" spans="2:14">
      <c r="B208" s="443"/>
      <c r="C208" s="450"/>
      <c r="D208" s="148" t="s">
        <v>182</v>
      </c>
      <c r="E208" s="182">
        <v>0</v>
      </c>
      <c r="F208" s="182">
        <v>0</v>
      </c>
      <c r="G208" s="182">
        <v>0</v>
      </c>
      <c r="H208" s="182">
        <v>0</v>
      </c>
      <c r="I208" s="182">
        <v>0</v>
      </c>
      <c r="J208" s="69">
        <v>29.511458999999999</v>
      </c>
      <c r="K208" s="184">
        <v>0</v>
      </c>
      <c r="L208" s="182">
        <v>0</v>
      </c>
      <c r="M208" s="182">
        <v>0</v>
      </c>
      <c r="N208" s="147">
        <f>SUM(E208:M208)</f>
        <v>29.511458999999999</v>
      </c>
    </row>
    <row r="209" spans="2:14">
      <c r="B209" s="444"/>
      <c r="C209" s="171" t="s">
        <v>189</v>
      </c>
      <c r="D209" s="183"/>
      <c r="E209" s="151">
        <f t="shared" ref="E209:N209" si="60">SUM(E206:E208)</f>
        <v>0</v>
      </c>
      <c r="F209" s="151">
        <f t="shared" si="60"/>
        <v>0</v>
      </c>
      <c r="G209" s="151">
        <f t="shared" si="60"/>
        <v>0</v>
      </c>
      <c r="H209" s="151">
        <f t="shared" si="60"/>
        <v>0</v>
      </c>
      <c r="I209" s="151">
        <f t="shared" si="60"/>
        <v>0</v>
      </c>
      <c r="J209" s="151">
        <f t="shared" si="60"/>
        <v>29.511458999999999</v>
      </c>
      <c r="K209" s="151">
        <f t="shared" si="60"/>
        <v>0</v>
      </c>
      <c r="L209" s="151">
        <f t="shared" si="60"/>
        <v>0</v>
      </c>
      <c r="M209" s="151">
        <f t="shared" si="60"/>
        <v>0</v>
      </c>
      <c r="N209" s="152">
        <f t="shared" si="60"/>
        <v>29.511458999999999</v>
      </c>
    </row>
    <row r="210" spans="2:14">
      <c r="B210" s="122" t="s">
        <v>221</v>
      </c>
      <c r="C210" s="172"/>
      <c r="D210" s="168"/>
      <c r="E210" s="47">
        <f t="shared" ref="E210:N210" si="61">+E209+E205+E201+E197</f>
        <v>782.53577100000007</v>
      </c>
      <c r="F210" s="47">
        <f t="shared" si="61"/>
        <v>2030.3024439999995</v>
      </c>
      <c r="G210" s="47">
        <f t="shared" si="61"/>
        <v>124.14637999999999</v>
      </c>
      <c r="H210" s="47">
        <f t="shared" si="61"/>
        <v>348.07996199999991</v>
      </c>
      <c r="I210" s="47">
        <f t="shared" si="61"/>
        <v>96.871921999999984</v>
      </c>
      <c r="J210" s="47">
        <f t="shared" si="61"/>
        <v>1477.378937</v>
      </c>
      <c r="K210" s="47">
        <f t="shared" si="61"/>
        <v>937.92898900000023</v>
      </c>
      <c r="L210" s="47">
        <f t="shared" si="61"/>
        <v>1284.6278360000001</v>
      </c>
      <c r="M210" s="47">
        <f t="shared" si="61"/>
        <v>675.19172500000002</v>
      </c>
      <c r="N210" s="65">
        <f t="shared" si="61"/>
        <v>7757.0639659999997</v>
      </c>
    </row>
    <row r="211" spans="2:14">
      <c r="B211" s="442">
        <v>2014</v>
      </c>
      <c r="C211" s="445" t="s">
        <v>182</v>
      </c>
      <c r="D211" s="143" t="s">
        <v>180</v>
      </c>
      <c r="E211" s="182">
        <v>0</v>
      </c>
      <c r="F211" s="182">
        <v>0</v>
      </c>
      <c r="G211" s="182">
        <v>0</v>
      </c>
      <c r="H211" s="182">
        <v>0</v>
      </c>
      <c r="I211" s="182">
        <v>0</v>
      </c>
      <c r="J211" s="20">
        <v>6.6683599999999998</v>
      </c>
      <c r="K211" s="182">
        <v>0</v>
      </c>
      <c r="L211" s="182">
        <v>0</v>
      </c>
      <c r="M211" s="182">
        <v>0</v>
      </c>
      <c r="N211" s="147">
        <f>SUM(E211:M211)</f>
        <v>6.6683599999999998</v>
      </c>
    </row>
    <row r="212" spans="2:14">
      <c r="B212" s="443"/>
      <c r="C212" s="446"/>
      <c r="D212" s="146" t="s">
        <v>181</v>
      </c>
      <c r="E212" s="182">
        <v>0</v>
      </c>
      <c r="F212" s="182">
        <v>0</v>
      </c>
      <c r="G212" s="182">
        <v>0</v>
      </c>
      <c r="H212" s="182">
        <v>0</v>
      </c>
      <c r="I212" s="182">
        <v>0</v>
      </c>
      <c r="J212" s="182">
        <v>0</v>
      </c>
      <c r="K212" s="182">
        <v>0</v>
      </c>
      <c r="L212" s="182">
        <v>0</v>
      </c>
      <c r="M212" s="182">
        <v>0</v>
      </c>
      <c r="N212" s="147">
        <f>SUM(E212:M212)</f>
        <v>0</v>
      </c>
    </row>
    <row r="213" spans="2:14">
      <c r="B213" s="443"/>
      <c r="C213" s="446"/>
      <c r="D213" s="148" t="s">
        <v>182</v>
      </c>
      <c r="E213" s="182">
        <v>0</v>
      </c>
      <c r="F213" s="182">
        <v>0</v>
      </c>
      <c r="G213" s="182">
        <v>0</v>
      </c>
      <c r="H213" s="182">
        <v>0</v>
      </c>
      <c r="I213" s="182">
        <v>0</v>
      </c>
      <c r="J213" s="20">
        <v>30.447059999999997</v>
      </c>
      <c r="K213" s="182">
        <v>0</v>
      </c>
      <c r="L213" s="182">
        <v>0</v>
      </c>
      <c r="M213" s="182"/>
      <c r="N213" s="147">
        <f>SUM(E213:M213)</f>
        <v>30.447059999999997</v>
      </c>
    </row>
    <row r="214" spans="2:14">
      <c r="B214" s="443"/>
      <c r="C214" s="163" t="s">
        <v>194</v>
      </c>
      <c r="D214" s="183"/>
      <c r="E214" s="151">
        <f t="shared" ref="E214:N214" si="62">SUM(E211:E213)</f>
        <v>0</v>
      </c>
      <c r="F214" s="151">
        <f t="shared" si="62"/>
        <v>0</v>
      </c>
      <c r="G214" s="151">
        <f t="shared" si="62"/>
        <v>0</v>
      </c>
      <c r="H214" s="151">
        <f t="shared" si="62"/>
        <v>0</v>
      </c>
      <c r="I214" s="151">
        <f t="shared" si="62"/>
        <v>0</v>
      </c>
      <c r="J214" s="151">
        <f t="shared" si="62"/>
        <v>37.11542</v>
      </c>
      <c r="K214" s="151">
        <f t="shared" si="62"/>
        <v>0</v>
      </c>
      <c r="L214" s="151">
        <f t="shared" si="62"/>
        <v>0</v>
      </c>
      <c r="M214" s="151">
        <f t="shared" si="62"/>
        <v>0</v>
      </c>
      <c r="N214" s="152">
        <f t="shared" si="62"/>
        <v>37.11542</v>
      </c>
    </row>
    <row r="215" spans="2:14">
      <c r="B215" s="443"/>
      <c r="C215" s="447" t="s">
        <v>184</v>
      </c>
      <c r="D215" s="143" t="s">
        <v>180</v>
      </c>
      <c r="E215" s="20">
        <v>105.98606500000001</v>
      </c>
      <c r="F215" s="20">
        <v>497.58603999999997</v>
      </c>
      <c r="G215" s="20">
        <v>135.21759</v>
      </c>
      <c r="H215" s="20">
        <v>146.21143899999998</v>
      </c>
      <c r="I215" s="20">
        <v>3.4783599999999999</v>
      </c>
      <c r="J215" s="20">
        <v>181.81727000000001</v>
      </c>
      <c r="K215" s="20">
        <v>307.87155000000007</v>
      </c>
      <c r="L215" s="20">
        <v>467.73480499999999</v>
      </c>
      <c r="M215" s="20">
        <v>461.71223500000002</v>
      </c>
      <c r="N215" s="147">
        <f>SUM(E215:M215)</f>
        <v>2307.615354</v>
      </c>
    </row>
    <row r="216" spans="2:14">
      <c r="B216" s="443"/>
      <c r="C216" s="447"/>
      <c r="D216" s="146" t="s">
        <v>181</v>
      </c>
      <c r="E216" s="20">
        <v>28.523895999999993</v>
      </c>
      <c r="F216" s="20">
        <v>1580.2391179999997</v>
      </c>
      <c r="G216" s="20"/>
      <c r="H216" s="20">
        <v>275.41508899999997</v>
      </c>
      <c r="I216" s="20">
        <v>44.013900000000007</v>
      </c>
      <c r="J216" s="20">
        <v>275.90166900000003</v>
      </c>
      <c r="K216" s="20">
        <v>434.68622100000005</v>
      </c>
      <c r="L216" s="20">
        <v>164.44980099999998</v>
      </c>
      <c r="M216" s="20">
        <v>247.683145</v>
      </c>
      <c r="N216" s="147">
        <f>SUM(E216:M216)</f>
        <v>3050.9128389999996</v>
      </c>
    </row>
    <row r="217" spans="2:14">
      <c r="B217" s="443"/>
      <c r="C217" s="447"/>
      <c r="D217" s="148" t="s">
        <v>182</v>
      </c>
      <c r="E217" s="182">
        <v>0</v>
      </c>
      <c r="F217" s="182">
        <v>0</v>
      </c>
      <c r="G217" s="182">
        <v>0</v>
      </c>
      <c r="H217" s="182">
        <v>0</v>
      </c>
      <c r="I217" s="182">
        <v>0</v>
      </c>
      <c r="J217" s="20">
        <v>5.0396800000000006</v>
      </c>
      <c r="K217" s="20">
        <v>5.5210600000000003</v>
      </c>
      <c r="L217" s="20">
        <v>19.335999000000001</v>
      </c>
      <c r="M217" s="20"/>
      <c r="N217" s="147">
        <f>SUM(E217:M217)</f>
        <v>29.896739000000004</v>
      </c>
    </row>
    <row r="218" spans="2:14">
      <c r="B218" s="443"/>
      <c r="C218" s="156" t="s">
        <v>185</v>
      </c>
      <c r="D218" s="183"/>
      <c r="E218" s="151">
        <f t="shared" ref="E218:N218" si="63">SUM(E215:E217)</f>
        <v>134.509961</v>
      </c>
      <c r="F218" s="151">
        <f t="shared" si="63"/>
        <v>2077.8251579999996</v>
      </c>
      <c r="G218" s="151">
        <f t="shared" si="63"/>
        <v>135.21759</v>
      </c>
      <c r="H218" s="151">
        <f t="shared" si="63"/>
        <v>421.62652799999995</v>
      </c>
      <c r="I218" s="151">
        <f t="shared" si="63"/>
        <v>47.492260000000009</v>
      </c>
      <c r="J218" s="151">
        <f t="shared" si="63"/>
        <v>462.75861900000001</v>
      </c>
      <c r="K218" s="151">
        <f t="shared" si="63"/>
        <v>748.07883100000015</v>
      </c>
      <c r="L218" s="151">
        <f t="shared" si="63"/>
        <v>651.52060500000005</v>
      </c>
      <c r="M218" s="151">
        <f t="shared" si="63"/>
        <v>709.39538000000005</v>
      </c>
      <c r="N218" s="152">
        <f t="shared" si="63"/>
        <v>5388.4249319999999</v>
      </c>
    </row>
    <row r="219" spans="2:14">
      <c r="B219" s="443"/>
      <c r="C219" s="448" t="s">
        <v>186</v>
      </c>
      <c r="D219" s="143" t="s">
        <v>180</v>
      </c>
      <c r="E219" s="20">
        <v>425.58755000000002</v>
      </c>
      <c r="F219" s="20">
        <v>122.59859999999999</v>
      </c>
      <c r="G219" s="182">
        <v>0</v>
      </c>
      <c r="H219" s="182">
        <v>0</v>
      </c>
      <c r="I219" s="20">
        <v>46.736360000000012</v>
      </c>
      <c r="J219" s="20">
        <v>1220.4212130000003</v>
      </c>
      <c r="K219" s="20">
        <v>295.92145000000005</v>
      </c>
      <c r="L219" s="20">
        <v>282.36396100000002</v>
      </c>
      <c r="M219" s="182">
        <v>0</v>
      </c>
      <c r="N219" s="147">
        <f>SUM(E219:M219)</f>
        <v>2393.6291340000007</v>
      </c>
    </row>
    <row r="220" spans="2:14">
      <c r="B220" s="443"/>
      <c r="C220" s="448"/>
      <c r="D220" s="146" t="s">
        <v>181</v>
      </c>
      <c r="E220" s="182">
        <v>0</v>
      </c>
      <c r="F220" s="182">
        <v>0</v>
      </c>
      <c r="G220" s="182">
        <v>0</v>
      </c>
      <c r="H220" s="20">
        <v>28.783000000000001</v>
      </c>
      <c r="I220" s="20">
        <v>4.1995300000000002</v>
      </c>
      <c r="J220" s="20">
        <v>23.898</v>
      </c>
      <c r="K220" s="182">
        <v>0</v>
      </c>
      <c r="L220" s="182">
        <v>0</v>
      </c>
      <c r="M220" s="182">
        <v>0</v>
      </c>
      <c r="N220" s="147">
        <f>SUM(E220:M220)</f>
        <v>56.880530000000007</v>
      </c>
    </row>
    <row r="221" spans="2:14">
      <c r="B221" s="443"/>
      <c r="C221" s="448"/>
      <c r="D221" s="148" t="s">
        <v>182</v>
      </c>
      <c r="E221" s="20">
        <v>1.7500000000000002E-2</v>
      </c>
      <c r="F221" s="182">
        <v>0</v>
      </c>
      <c r="G221" s="182">
        <v>0</v>
      </c>
      <c r="H221" s="182">
        <v>0</v>
      </c>
      <c r="I221" s="182">
        <v>0</v>
      </c>
      <c r="J221" s="182">
        <v>0</v>
      </c>
      <c r="K221" s="182">
        <v>0</v>
      </c>
      <c r="L221" s="182">
        <v>0</v>
      </c>
      <c r="M221" s="182">
        <v>0</v>
      </c>
      <c r="N221" s="147">
        <f>SUM(E221:M221)</f>
        <v>1.7500000000000002E-2</v>
      </c>
    </row>
    <row r="222" spans="2:14">
      <c r="B222" s="443"/>
      <c r="C222" s="157" t="s">
        <v>187</v>
      </c>
      <c r="D222" s="183"/>
      <c r="E222" s="151">
        <f t="shared" ref="E222:N222" si="64">SUM(E219:E221)</f>
        <v>425.60505000000001</v>
      </c>
      <c r="F222" s="151">
        <f t="shared" si="64"/>
        <v>122.59859999999999</v>
      </c>
      <c r="G222" s="151">
        <f t="shared" si="64"/>
        <v>0</v>
      </c>
      <c r="H222" s="151">
        <f t="shared" si="64"/>
        <v>28.783000000000001</v>
      </c>
      <c r="I222" s="151">
        <f t="shared" si="64"/>
        <v>50.935890000000015</v>
      </c>
      <c r="J222" s="151">
        <f t="shared" si="64"/>
        <v>1244.3192130000002</v>
      </c>
      <c r="K222" s="151">
        <f t="shared" si="64"/>
        <v>295.92145000000005</v>
      </c>
      <c r="L222" s="151">
        <f t="shared" si="64"/>
        <v>282.36396100000002</v>
      </c>
      <c r="M222" s="151">
        <f t="shared" si="64"/>
        <v>0</v>
      </c>
      <c r="N222" s="152">
        <f t="shared" si="64"/>
        <v>2450.5271640000005</v>
      </c>
    </row>
    <row r="223" spans="2:14">
      <c r="B223" s="443"/>
      <c r="C223" s="449" t="s">
        <v>188</v>
      </c>
      <c r="D223" s="143" t="s">
        <v>180</v>
      </c>
      <c r="E223" s="182">
        <v>0</v>
      </c>
      <c r="F223" s="182">
        <v>0</v>
      </c>
      <c r="G223" s="182">
        <v>0</v>
      </c>
      <c r="H223" s="182">
        <v>0</v>
      </c>
      <c r="I223" s="182">
        <v>0</v>
      </c>
      <c r="J223" s="182">
        <v>0</v>
      </c>
      <c r="K223" s="182">
        <v>0</v>
      </c>
      <c r="L223" s="182">
        <v>0</v>
      </c>
      <c r="M223" s="182">
        <v>0</v>
      </c>
      <c r="N223" s="147">
        <f>SUM(E223:M223)</f>
        <v>0</v>
      </c>
    </row>
    <row r="224" spans="2:14">
      <c r="B224" s="443"/>
      <c r="C224" s="449"/>
      <c r="D224" s="146" t="s">
        <v>181</v>
      </c>
      <c r="E224" s="182">
        <v>0</v>
      </c>
      <c r="F224" s="182">
        <v>0</v>
      </c>
      <c r="G224" s="182">
        <v>0</v>
      </c>
      <c r="H224" s="182">
        <v>0</v>
      </c>
      <c r="I224" s="182">
        <v>0</v>
      </c>
      <c r="J224" s="182">
        <v>0</v>
      </c>
      <c r="K224" s="184">
        <v>0</v>
      </c>
      <c r="L224" s="182">
        <v>0</v>
      </c>
      <c r="M224" s="182">
        <v>0</v>
      </c>
      <c r="N224" s="147">
        <f>SUM(E224:M224)</f>
        <v>0</v>
      </c>
    </row>
    <row r="225" spans="2:14">
      <c r="B225" s="443"/>
      <c r="C225" s="450"/>
      <c r="D225" s="148" t="s">
        <v>182</v>
      </c>
      <c r="E225" s="182">
        <v>0</v>
      </c>
      <c r="F225" s="182">
        <v>0</v>
      </c>
      <c r="G225" s="182">
        <v>0</v>
      </c>
      <c r="H225" s="182">
        <v>0</v>
      </c>
      <c r="I225" s="182">
        <v>0</v>
      </c>
      <c r="J225" s="20">
        <v>33.459821000000005</v>
      </c>
      <c r="K225" s="184">
        <v>0</v>
      </c>
      <c r="L225" s="182">
        <v>0</v>
      </c>
      <c r="M225" s="182">
        <v>0</v>
      </c>
      <c r="N225" s="147">
        <f>SUM(E225:M225)</f>
        <v>33.459821000000005</v>
      </c>
    </row>
    <row r="226" spans="2:14">
      <c r="B226" s="444"/>
      <c r="C226" s="171" t="s">
        <v>189</v>
      </c>
      <c r="D226" s="183"/>
      <c r="E226" s="151">
        <f t="shared" ref="E226:N226" si="65">SUM(E223:E225)</f>
        <v>0</v>
      </c>
      <c r="F226" s="151">
        <f t="shared" si="65"/>
        <v>0</v>
      </c>
      <c r="G226" s="151">
        <f t="shared" si="65"/>
        <v>0</v>
      </c>
      <c r="H226" s="151">
        <f t="shared" si="65"/>
        <v>0</v>
      </c>
      <c r="I226" s="151">
        <f t="shared" si="65"/>
        <v>0</v>
      </c>
      <c r="J226" s="151">
        <f t="shared" si="65"/>
        <v>33.459821000000005</v>
      </c>
      <c r="K226" s="151">
        <f t="shared" si="65"/>
        <v>0</v>
      </c>
      <c r="L226" s="151">
        <f t="shared" si="65"/>
        <v>0</v>
      </c>
      <c r="M226" s="151">
        <f t="shared" si="65"/>
        <v>0</v>
      </c>
      <c r="N226" s="152">
        <f t="shared" si="65"/>
        <v>33.459821000000005</v>
      </c>
    </row>
    <row r="227" spans="2:14">
      <c r="B227" s="122" t="s">
        <v>237</v>
      </c>
      <c r="C227" s="172"/>
      <c r="D227" s="168"/>
      <c r="E227" s="47">
        <f t="shared" ref="E227:N227" si="66">+E226+E222+E218+E214</f>
        <v>560.11501099999998</v>
      </c>
      <c r="F227" s="47">
        <f t="shared" si="66"/>
        <v>2200.4237579999995</v>
      </c>
      <c r="G227" s="47">
        <f t="shared" si="66"/>
        <v>135.21759</v>
      </c>
      <c r="H227" s="47">
        <f t="shared" si="66"/>
        <v>450.40952799999997</v>
      </c>
      <c r="I227" s="47">
        <f t="shared" si="66"/>
        <v>98.428150000000016</v>
      </c>
      <c r="J227" s="47">
        <f t="shared" si="66"/>
        <v>1777.6530730000002</v>
      </c>
      <c r="K227" s="47">
        <f t="shared" si="66"/>
        <v>1044.0002810000001</v>
      </c>
      <c r="L227" s="47">
        <f t="shared" si="66"/>
        <v>933.88456600000006</v>
      </c>
      <c r="M227" s="47">
        <f t="shared" si="66"/>
        <v>709.39538000000005</v>
      </c>
      <c r="N227" s="65">
        <f t="shared" si="66"/>
        <v>7909.5273370000004</v>
      </c>
    </row>
    <row r="228" spans="2:14">
      <c r="D228" s="138"/>
    </row>
    <row r="229" spans="2:14">
      <c r="B229" s="187" t="s">
        <v>32</v>
      </c>
      <c r="D229" s="138"/>
    </row>
    <row r="230" spans="2:14">
      <c r="B230" s="188" t="s">
        <v>204</v>
      </c>
      <c r="D230" s="138"/>
    </row>
    <row r="231" spans="2:14">
      <c r="B231" s="137" t="s">
        <v>30</v>
      </c>
      <c r="D231" s="138"/>
    </row>
    <row r="232" spans="2:14">
      <c r="B232" s="137" t="s">
        <v>40</v>
      </c>
      <c r="D232" s="138"/>
    </row>
    <row r="233" spans="2:14">
      <c r="B233" s="137" t="s">
        <v>205</v>
      </c>
      <c r="D233" s="138"/>
    </row>
    <row r="234" spans="2:14">
      <c r="B234" s="137" t="s">
        <v>206</v>
      </c>
      <c r="D234" s="138"/>
    </row>
    <row r="235" spans="2:14">
      <c r="B235" s="137" t="s">
        <v>207</v>
      </c>
      <c r="D235" s="138"/>
    </row>
  </sheetData>
  <mergeCells count="66"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M5"/>
    <mergeCell ref="B7:B22"/>
    <mergeCell ref="C7:C9"/>
    <mergeCell ref="C11:C13"/>
    <mergeCell ref="C15:C17"/>
    <mergeCell ref="C19:C21"/>
    <mergeCell ref="B194:B209"/>
    <mergeCell ref="C194:C196"/>
    <mergeCell ref="C198:C200"/>
    <mergeCell ref="C202:C204"/>
    <mergeCell ref="C206:C208"/>
    <mergeCell ref="B211:B226"/>
    <mergeCell ref="C211:C213"/>
    <mergeCell ref="C215:C217"/>
    <mergeCell ref="C219:C221"/>
    <mergeCell ref="C223:C2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N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" style="15" customWidth="1"/>
    <col min="4" max="9" width="15.42578125" style="15" customWidth="1"/>
    <col min="10" max="10" width="18.140625" style="15" customWidth="1"/>
    <col min="11" max="11" width="15.7109375" style="15" customWidth="1"/>
    <col min="12" max="12" width="15" style="15" customWidth="1"/>
    <col min="13" max="13" width="11.42578125" style="15" customWidth="1"/>
    <col min="14" max="14" width="9.140625" style="15"/>
    <col min="15" max="15" width="14.42578125" style="15" customWidth="1"/>
    <col min="16" max="16" width="12.5703125" style="15" customWidth="1"/>
    <col min="17" max="20" width="12" style="15" customWidth="1"/>
    <col min="21" max="21" width="14.28515625" style="15" customWidth="1"/>
    <col min="22" max="22" width="12" style="15" customWidth="1"/>
    <col min="23" max="16384" width="9.140625" style="15"/>
  </cols>
  <sheetData>
    <row r="1" spans="1:14">
      <c r="A1" s="121"/>
    </row>
    <row r="2" spans="1:14" ht="22.5" customHeight="1">
      <c r="B2" s="51" t="s">
        <v>238</v>
      </c>
      <c r="C2" s="38"/>
      <c r="D2" s="18"/>
      <c r="E2" s="18"/>
      <c r="F2" s="18"/>
      <c r="G2" s="18"/>
      <c r="H2" s="18"/>
      <c r="I2" s="18"/>
      <c r="J2" s="38"/>
      <c r="K2" s="14"/>
      <c r="L2" s="38"/>
      <c r="M2" s="39"/>
    </row>
    <row r="3" spans="1:14" ht="18.75">
      <c r="B3" s="52" t="s">
        <v>31</v>
      </c>
      <c r="C3" s="38"/>
      <c r="D3" s="38"/>
      <c r="E3" s="38"/>
      <c r="F3" s="38"/>
      <c r="G3" s="38"/>
      <c r="H3" s="38"/>
      <c r="I3" s="38"/>
      <c r="J3" s="38"/>
      <c r="K3" s="14"/>
      <c r="L3" s="38"/>
      <c r="M3" s="39"/>
    </row>
    <row r="4" spans="1:14">
      <c r="B4" s="41"/>
    </row>
    <row r="5" spans="1:14" ht="12.75" customHeight="1">
      <c r="B5" s="433" t="s">
        <v>23</v>
      </c>
      <c r="C5" s="459" t="s">
        <v>13</v>
      </c>
      <c r="D5" s="460"/>
      <c r="E5" s="460"/>
      <c r="F5" s="460"/>
      <c r="G5" s="460"/>
      <c r="H5" s="460"/>
      <c r="I5" s="460"/>
      <c r="J5" s="460"/>
      <c r="K5" s="461"/>
      <c r="L5" s="437" t="s">
        <v>176</v>
      </c>
    </row>
    <row r="6" spans="1:14" ht="37.5" customHeight="1">
      <c r="B6" s="434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58"/>
    </row>
    <row r="7" spans="1:14" ht="24.95" customHeight="1">
      <c r="B7" s="397" t="s">
        <v>25</v>
      </c>
      <c r="C7" s="400">
        <v>0</v>
      </c>
      <c r="D7" s="119">
        <v>0</v>
      </c>
      <c r="E7" s="119">
        <v>0</v>
      </c>
      <c r="F7" s="119">
        <v>0</v>
      </c>
      <c r="G7" s="119">
        <v>0</v>
      </c>
      <c r="H7" s="102">
        <v>360.3</v>
      </c>
      <c r="I7" s="119">
        <v>0</v>
      </c>
      <c r="J7" s="119">
        <v>0</v>
      </c>
      <c r="K7" s="119">
        <v>0</v>
      </c>
      <c r="L7" s="103">
        <f t="shared" ref="L7:L12" si="0">SUM(C7:K7)</f>
        <v>360.3</v>
      </c>
    </row>
    <row r="8" spans="1:14" ht="24.95" customHeight="1">
      <c r="B8" s="398" t="s">
        <v>26</v>
      </c>
      <c r="C8" s="400">
        <v>0</v>
      </c>
      <c r="D8" s="119">
        <v>0</v>
      </c>
      <c r="E8" s="119">
        <v>0</v>
      </c>
      <c r="F8" s="119">
        <v>0</v>
      </c>
      <c r="G8" s="119">
        <v>0</v>
      </c>
      <c r="H8" s="102">
        <v>357.84500000000003</v>
      </c>
      <c r="I8" s="119">
        <v>0</v>
      </c>
      <c r="J8" s="119">
        <v>0</v>
      </c>
      <c r="K8" s="119">
        <v>0</v>
      </c>
      <c r="L8" s="104">
        <f t="shared" si="0"/>
        <v>357.84500000000003</v>
      </c>
      <c r="M8" s="44"/>
      <c r="N8" s="44"/>
    </row>
    <row r="9" spans="1:14" ht="24.95" customHeight="1">
      <c r="B9" s="398" t="s">
        <v>38</v>
      </c>
      <c r="C9" s="400">
        <v>0</v>
      </c>
      <c r="D9" s="102">
        <v>23849.84</v>
      </c>
      <c r="E9" s="119">
        <v>0</v>
      </c>
      <c r="F9" s="119">
        <v>0</v>
      </c>
      <c r="G9" s="119">
        <v>0</v>
      </c>
      <c r="H9" s="119">
        <v>0</v>
      </c>
      <c r="I9" s="102">
        <v>64.945999999999998</v>
      </c>
      <c r="J9" s="102">
        <v>5526.2650000000003</v>
      </c>
      <c r="K9" s="102">
        <v>0</v>
      </c>
      <c r="L9" s="104">
        <f t="shared" si="0"/>
        <v>29441.050999999999</v>
      </c>
      <c r="M9" s="45"/>
      <c r="N9" s="44"/>
    </row>
    <row r="10" spans="1:14" ht="24.95" customHeight="1">
      <c r="B10" s="398" t="s">
        <v>28</v>
      </c>
      <c r="C10" s="102">
        <v>152.34</v>
      </c>
      <c r="D10" s="102">
        <v>10983.732</v>
      </c>
      <c r="E10" s="119">
        <v>0</v>
      </c>
      <c r="F10" s="102">
        <v>1543.816</v>
      </c>
      <c r="G10" s="102">
        <v>509.63099999999997</v>
      </c>
      <c r="H10" s="102">
        <v>2998.3919999999998</v>
      </c>
      <c r="I10" s="102">
        <v>6383.1559999999999</v>
      </c>
      <c r="J10" s="102">
        <v>291.01</v>
      </c>
      <c r="K10" s="102">
        <v>1070.7930000000001</v>
      </c>
      <c r="L10" s="104">
        <f t="shared" si="0"/>
        <v>23932.87</v>
      </c>
      <c r="M10" s="44"/>
      <c r="N10" s="44"/>
    </row>
    <row r="11" spans="1:14" ht="24.95" customHeight="1">
      <c r="B11" s="399" t="s">
        <v>29</v>
      </c>
      <c r="C11" s="400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04">
        <f t="shared" si="0"/>
        <v>0</v>
      </c>
      <c r="M11" s="44"/>
    </row>
    <row r="12" spans="1:14" ht="24.95" customHeight="1">
      <c r="B12" s="401" t="s">
        <v>14</v>
      </c>
      <c r="C12" s="102">
        <v>995.601</v>
      </c>
      <c r="D12" s="102">
        <v>2049</v>
      </c>
      <c r="E12" s="119">
        <v>0</v>
      </c>
      <c r="F12" s="102">
        <v>2154.2439999999997</v>
      </c>
      <c r="G12" s="102">
        <v>486.79300000000001</v>
      </c>
      <c r="H12" s="102">
        <v>5202.2059999999992</v>
      </c>
      <c r="I12" s="102">
        <v>4090.5659999999998</v>
      </c>
      <c r="J12" s="102">
        <v>6118.8</v>
      </c>
      <c r="K12" s="119">
        <v>0</v>
      </c>
      <c r="L12" s="104">
        <f t="shared" si="0"/>
        <v>21097.209999999995</v>
      </c>
    </row>
    <row r="13" spans="1:14" ht="24.95" customHeight="1">
      <c r="B13" s="402" t="s">
        <v>34</v>
      </c>
      <c r="C13" s="403">
        <f t="shared" ref="C13:L13" si="1">SUM(C7:C12)</f>
        <v>1147.941</v>
      </c>
      <c r="D13" s="403">
        <f t="shared" si="1"/>
        <v>36882.572</v>
      </c>
      <c r="E13" s="403">
        <f t="shared" si="1"/>
        <v>0</v>
      </c>
      <c r="F13" s="403">
        <f t="shared" si="1"/>
        <v>3698.0599999999995</v>
      </c>
      <c r="G13" s="403">
        <f t="shared" si="1"/>
        <v>996.42399999999998</v>
      </c>
      <c r="H13" s="403">
        <f t="shared" si="1"/>
        <v>8918.7429999999986</v>
      </c>
      <c r="I13" s="403">
        <f t="shared" si="1"/>
        <v>10538.668</v>
      </c>
      <c r="J13" s="403">
        <f t="shared" si="1"/>
        <v>11936.075000000001</v>
      </c>
      <c r="K13" s="403">
        <f t="shared" si="1"/>
        <v>1070.7930000000001</v>
      </c>
      <c r="L13" s="404">
        <f t="shared" si="1"/>
        <v>75189.275999999998</v>
      </c>
    </row>
    <row r="14" spans="1:14">
      <c r="B14" s="48" t="s">
        <v>70</v>
      </c>
      <c r="M14" s="49"/>
    </row>
    <row r="15" spans="1:14" ht="6" customHeight="1">
      <c r="B15" s="48"/>
      <c r="C15" s="14"/>
      <c r="D15" s="14"/>
      <c r="E15" s="14"/>
      <c r="F15" s="14"/>
      <c r="G15" s="14"/>
      <c r="H15" s="14"/>
      <c r="I15" s="14"/>
      <c r="J15" s="14"/>
      <c r="K15" s="14"/>
      <c r="M15" s="49"/>
    </row>
    <row r="16" spans="1:14">
      <c r="B16" s="107" t="s">
        <v>32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9"/>
    </row>
    <row r="17" spans="2:13">
      <c r="B17" s="14" t="s">
        <v>239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</row>
    <row r="18" spans="2:13">
      <c r="B18" s="15" t="s">
        <v>240</v>
      </c>
      <c r="M18" s="49"/>
    </row>
    <row r="19" spans="2:13" ht="9" customHeight="1"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6"/>
      <c r="M19" s="49"/>
    </row>
    <row r="20" spans="2:13" ht="12.75" customHeight="1"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6"/>
      <c r="M20" s="49"/>
    </row>
  </sheetData>
  <mergeCells count="5">
    <mergeCell ref="L5:L6"/>
    <mergeCell ref="B19:L19"/>
    <mergeCell ref="B20:L20"/>
    <mergeCell ref="B5:B6"/>
    <mergeCell ref="C5:K5"/>
  </mergeCells>
  <phoneticPr fontId="2" type="noConversion"/>
  <pageMargins left="0.75" right="0.75" top="1" bottom="1" header="0.5" footer="0.5"/>
  <pageSetup paperSize="9" scale="65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showGridLines="0" workbookViewId="0"/>
  </sheetViews>
  <sheetFormatPr defaultRowHeight="12.75"/>
  <cols>
    <col min="1" max="1" width="4.42578125" style="15" customWidth="1"/>
    <col min="2" max="2" width="14" style="15" customWidth="1"/>
    <col min="3" max="3" width="17.85546875" style="15" customWidth="1"/>
    <col min="4" max="4" width="12.5703125" style="15" customWidth="1"/>
    <col min="5" max="5" width="15" style="15" customWidth="1"/>
    <col min="6" max="6" width="9.140625" style="15"/>
    <col min="7" max="8" width="13.28515625" style="15" customWidth="1"/>
    <col min="9" max="9" width="13" style="15" customWidth="1"/>
    <col min="10" max="10" width="12.7109375" style="15" customWidth="1"/>
    <col min="11" max="16384" width="9.140625" style="15"/>
  </cols>
  <sheetData>
    <row r="1" spans="1:13">
      <c r="A1" s="121"/>
    </row>
    <row r="2" spans="1:13" ht="18.75">
      <c r="B2" s="113" t="s">
        <v>256</v>
      </c>
      <c r="C2" s="44"/>
      <c r="D2" s="44"/>
      <c r="E2" s="44"/>
      <c r="F2" s="44"/>
      <c r="G2" s="44"/>
      <c r="H2" s="44"/>
      <c r="I2" s="44"/>
      <c r="J2" s="44"/>
    </row>
    <row r="3" spans="1:13" ht="18.75">
      <c r="B3" s="52" t="s">
        <v>31</v>
      </c>
      <c r="C3" s="44"/>
      <c r="D3" s="44"/>
      <c r="E3" s="44"/>
      <c r="F3" s="44"/>
      <c r="G3" s="44"/>
      <c r="H3" s="44"/>
      <c r="I3" s="44"/>
      <c r="J3" s="44"/>
    </row>
    <row r="4" spans="1:13">
      <c r="B4" s="44"/>
      <c r="C4" s="44"/>
      <c r="D4" s="44"/>
      <c r="E4" s="44"/>
      <c r="F4" s="44"/>
      <c r="G4" s="44"/>
      <c r="H4" s="44"/>
      <c r="I4" s="44"/>
      <c r="J4" s="44"/>
    </row>
    <row r="5" spans="1:13">
      <c r="B5" s="190" t="s">
        <v>81</v>
      </c>
      <c r="C5" s="129" t="s">
        <v>81</v>
      </c>
      <c r="D5" s="460" t="s">
        <v>85</v>
      </c>
      <c r="E5" s="460"/>
      <c r="F5" s="460"/>
      <c r="G5" s="460"/>
      <c r="H5" s="460"/>
      <c r="I5" s="460"/>
      <c r="J5" s="460"/>
      <c r="K5" s="460"/>
      <c r="L5" s="460"/>
      <c r="M5" s="125"/>
    </row>
    <row r="6" spans="1:13" ht="25.5">
      <c r="B6" s="191" t="s">
        <v>163</v>
      </c>
      <c r="C6" s="130" t="s">
        <v>12</v>
      </c>
      <c r="D6" s="29" t="s">
        <v>167</v>
      </c>
      <c r="E6" s="29" t="s">
        <v>168</v>
      </c>
      <c r="F6" s="29" t="s">
        <v>169</v>
      </c>
      <c r="G6" s="29" t="s">
        <v>170</v>
      </c>
      <c r="H6" s="29" t="s">
        <v>171</v>
      </c>
      <c r="I6" s="29" t="s">
        <v>172</v>
      </c>
      <c r="J6" s="29" t="s">
        <v>173</v>
      </c>
      <c r="K6" s="29" t="s">
        <v>174</v>
      </c>
      <c r="L6" s="142" t="s">
        <v>175</v>
      </c>
      <c r="M6" s="127" t="s">
        <v>176</v>
      </c>
    </row>
    <row r="7" spans="1:13">
      <c r="B7" s="464" t="s">
        <v>208</v>
      </c>
      <c r="C7" s="192" t="s">
        <v>14</v>
      </c>
      <c r="D7" s="193">
        <v>150</v>
      </c>
      <c r="E7" s="194">
        <v>1065</v>
      </c>
      <c r="F7" s="194">
        <v>375</v>
      </c>
      <c r="G7" s="194">
        <v>1981</v>
      </c>
      <c r="H7" s="194">
        <v>668</v>
      </c>
      <c r="I7" s="194">
        <v>5762</v>
      </c>
      <c r="J7" s="194">
        <v>223</v>
      </c>
      <c r="K7" s="194">
        <v>7901</v>
      </c>
      <c r="L7" s="194">
        <v>581</v>
      </c>
      <c r="M7" s="195">
        <f>SUM(D7:L7)</f>
        <v>18706</v>
      </c>
    </row>
    <row r="8" spans="1:13">
      <c r="B8" s="462"/>
      <c r="C8" s="196" t="s">
        <v>209</v>
      </c>
      <c r="D8" s="197">
        <v>6961</v>
      </c>
      <c r="E8" s="198">
        <v>24442</v>
      </c>
      <c r="F8" s="198">
        <v>3245</v>
      </c>
      <c r="G8" s="198">
        <v>11204</v>
      </c>
      <c r="H8" s="198">
        <v>1480</v>
      </c>
      <c r="I8" s="198">
        <v>10310</v>
      </c>
      <c r="J8" s="198">
        <v>16252</v>
      </c>
      <c r="K8" s="198">
        <v>15180</v>
      </c>
      <c r="L8" s="198">
        <v>7649</v>
      </c>
      <c r="M8" s="199">
        <f>SUM(D8:L8)</f>
        <v>96723</v>
      </c>
    </row>
    <row r="9" spans="1:13">
      <c r="B9" s="462"/>
      <c r="C9" s="196" t="s">
        <v>210</v>
      </c>
      <c r="D9" s="197">
        <v>0</v>
      </c>
      <c r="E9" s="198">
        <v>0</v>
      </c>
      <c r="F9" s="198">
        <v>10</v>
      </c>
      <c r="G9" s="198">
        <v>230</v>
      </c>
      <c r="H9" s="198">
        <v>9</v>
      </c>
      <c r="I9" s="198">
        <v>6381</v>
      </c>
      <c r="J9" s="198">
        <v>220</v>
      </c>
      <c r="K9" s="198">
        <v>0</v>
      </c>
      <c r="L9" s="198">
        <v>0</v>
      </c>
      <c r="M9" s="199">
        <f t="shared" ref="M9:M17" si="0">SUM(D9:L9)</f>
        <v>6850</v>
      </c>
    </row>
    <row r="10" spans="1:13">
      <c r="B10" s="200" t="s">
        <v>81</v>
      </c>
      <c r="C10" s="172"/>
      <c r="D10" s="47">
        <f t="shared" ref="D10:M10" si="1">SUBTOTAL(9,D7:D9)</f>
        <v>7111</v>
      </c>
      <c r="E10" s="47">
        <f t="shared" si="1"/>
        <v>25507</v>
      </c>
      <c r="F10" s="47">
        <f t="shared" si="1"/>
        <v>3630</v>
      </c>
      <c r="G10" s="47">
        <f t="shared" si="1"/>
        <v>13415</v>
      </c>
      <c r="H10" s="47">
        <f t="shared" si="1"/>
        <v>2157</v>
      </c>
      <c r="I10" s="47">
        <f t="shared" si="1"/>
        <v>22453</v>
      </c>
      <c r="J10" s="47">
        <f t="shared" si="1"/>
        <v>16695</v>
      </c>
      <c r="K10" s="47">
        <f t="shared" si="1"/>
        <v>23081</v>
      </c>
      <c r="L10" s="47">
        <f t="shared" si="1"/>
        <v>8230</v>
      </c>
      <c r="M10" s="65">
        <f t="shared" si="1"/>
        <v>122279</v>
      </c>
    </row>
    <row r="11" spans="1:13">
      <c r="B11" s="462" t="s">
        <v>211</v>
      </c>
      <c r="C11" s="196" t="s">
        <v>14</v>
      </c>
      <c r="D11" s="197">
        <v>1116</v>
      </c>
      <c r="E11" s="198">
        <v>1063</v>
      </c>
      <c r="F11" s="198">
        <v>0</v>
      </c>
      <c r="G11" s="198">
        <v>1940</v>
      </c>
      <c r="H11" s="198">
        <v>750</v>
      </c>
      <c r="I11" s="198">
        <v>5290</v>
      </c>
      <c r="J11" s="198">
        <v>35</v>
      </c>
      <c r="K11" s="198">
        <v>793</v>
      </c>
      <c r="L11" s="201">
        <v>1690</v>
      </c>
      <c r="M11" s="199">
        <f t="shared" si="0"/>
        <v>12677</v>
      </c>
    </row>
    <row r="12" spans="1:13">
      <c r="B12" s="462"/>
      <c r="C12" s="196" t="s">
        <v>209</v>
      </c>
      <c r="D12" s="197">
        <v>6291</v>
      </c>
      <c r="E12" s="198">
        <v>40367</v>
      </c>
      <c r="F12" s="198">
        <v>2813</v>
      </c>
      <c r="G12" s="198">
        <v>10599</v>
      </c>
      <c r="H12" s="198">
        <v>1897</v>
      </c>
      <c r="I12" s="198">
        <v>8252</v>
      </c>
      <c r="J12" s="198">
        <v>19553</v>
      </c>
      <c r="K12" s="198">
        <v>14355</v>
      </c>
      <c r="L12" s="201">
        <v>6476</v>
      </c>
      <c r="M12" s="199">
        <f t="shared" si="0"/>
        <v>110603</v>
      </c>
    </row>
    <row r="13" spans="1:13">
      <c r="B13" s="463"/>
      <c r="C13" s="202" t="s">
        <v>210</v>
      </c>
      <c r="D13" s="203">
        <v>0</v>
      </c>
      <c r="E13" s="204">
        <v>0</v>
      </c>
      <c r="F13" s="204">
        <v>31</v>
      </c>
      <c r="G13" s="204">
        <v>156</v>
      </c>
      <c r="H13" s="204">
        <v>0</v>
      </c>
      <c r="I13" s="204">
        <v>4381</v>
      </c>
      <c r="J13" s="204">
        <v>0</v>
      </c>
      <c r="K13" s="204">
        <v>0</v>
      </c>
      <c r="L13" s="205">
        <v>0</v>
      </c>
      <c r="M13" s="206">
        <f t="shared" si="0"/>
        <v>4568</v>
      </c>
    </row>
    <row r="14" spans="1:13">
      <c r="B14" s="83" t="s">
        <v>81</v>
      </c>
      <c r="C14" s="172"/>
      <c r="D14" s="47">
        <f t="shared" ref="D14:M14" si="2">SUBTOTAL(9,D11:D13)</f>
        <v>7407</v>
      </c>
      <c r="E14" s="47">
        <f t="shared" si="2"/>
        <v>41430</v>
      </c>
      <c r="F14" s="47">
        <f t="shared" si="2"/>
        <v>2844</v>
      </c>
      <c r="G14" s="47">
        <f t="shared" si="2"/>
        <v>12695</v>
      </c>
      <c r="H14" s="47">
        <f t="shared" si="2"/>
        <v>2647</v>
      </c>
      <c r="I14" s="47">
        <f t="shared" si="2"/>
        <v>17923</v>
      </c>
      <c r="J14" s="47">
        <f t="shared" si="2"/>
        <v>19588</v>
      </c>
      <c r="K14" s="47">
        <f t="shared" si="2"/>
        <v>15148</v>
      </c>
      <c r="L14" s="78">
        <f t="shared" si="2"/>
        <v>8166</v>
      </c>
      <c r="M14" s="65">
        <f t="shared" si="2"/>
        <v>127848</v>
      </c>
    </row>
    <row r="15" spans="1:13">
      <c r="B15" s="462">
        <v>2004</v>
      </c>
      <c r="C15" s="196" t="s">
        <v>14</v>
      </c>
      <c r="D15" s="197">
        <v>63.55</v>
      </c>
      <c r="E15" s="198">
        <v>888.89800000000002</v>
      </c>
      <c r="F15" s="198">
        <v>0</v>
      </c>
      <c r="G15" s="198">
        <v>1366.1010000000001</v>
      </c>
      <c r="H15" s="198">
        <v>761.24699999999996</v>
      </c>
      <c r="I15" s="198">
        <v>3411.2850000000003</v>
      </c>
      <c r="J15" s="198">
        <v>13999</v>
      </c>
      <c r="K15" s="198">
        <v>2938.4850000000001</v>
      </c>
      <c r="L15" s="201">
        <v>846.74300000000005</v>
      </c>
      <c r="M15" s="199">
        <f t="shared" si="0"/>
        <v>24275.308999999997</v>
      </c>
    </row>
    <row r="16" spans="1:13">
      <c r="B16" s="462"/>
      <c r="C16" s="196" t="s">
        <v>209</v>
      </c>
      <c r="D16" s="197">
        <v>3882.857</v>
      </c>
      <c r="E16" s="198">
        <v>45901.593000000001</v>
      </c>
      <c r="F16" s="198">
        <v>2185.348</v>
      </c>
      <c r="G16" s="198">
        <v>5127.87302</v>
      </c>
      <c r="H16" s="198">
        <v>1051.3499999999999</v>
      </c>
      <c r="I16" s="198">
        <v>10241.739</v>
      </c>
      <c r="J16" s="198">
        <v>9912.1049999999996</v>
      </c>
      <c r="K16" s="198">
        <v>15681.684999999999</v>
      </c>
      <c r="L16" s="201">
        <v>2802.777</v>
      </c>
      <c r="M16" s="199">
        <f t="shared" si="0"/>
        <v>96787.327019999982</v>
      </c>
    </row>
    <row r="17" spans="2:13">
      <c r="B17" s="462"/>
      <c r="C17" s="196" t="s">
        <v>210</v>
      </c>
      <c r="D17" s="197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363.697</v>
      </c>
      <c r="J17" s="198">
        <v>0</v>
      </c>
      <c r="K17" s="198">
        <v>0</v>
      </c>
      <c r="L17" s="201">
        <v>0</v>
      </c>
      <c r="M17" s="199">
        <f t="shared" si="0"/>
        <v>363.697</v>
      </c>
    </row>
    <row r="18" spans="2:13">
      <c r="B18" s="83" t="s">
        <v>81</v>
      </c>
      <c r="C18" s="172"/>
      <c r="D18" s="47">
        <f t="shared" ref="D18:M18" si="3">SUBTOTAL(9,D15:D17)</f>
        <v>3946.4070000000002</v>
      </c>
      <c r="E18" s="47">
        <f t="shared" si="3"/>
        <v>46790.491000000002</v>
      </c>
      <c r="F18" s="47">
        <f t="shared" si="3"/>
        <v>2185.348</v>
      </c>
      <c r="G18" s="47">
        <f t="shared" si="3"/>
        <v>6493.9740199999997</v>
      </c>
      <c r="H18" s="47">
        <f t="shared" si="3"/>
        <v>1812.5969999999998</v>
      </c>
      <c r="I18" s="47">
        <f t="shared" si="3"/>
        <v>14016.721</v>
      </c>
      <c r="J18" s="47">
        <f t="shared" si="3"/>
        <v>23911.105</v>
      </c>
      <c r="K18" s="47">
        <f t="shared" si="3"/>
        <v>18620.169999999998</v>
      </c>
      <c r="L18" s="47">
        <f t="shared" si="3"/>
        <v>3649.52</v>
      </c>
      <c r="M18" s="65">
        <f t="shared" si="3"/>
        <v>121426.33301999998</v>
      </c>
    </row>
    <row r="19" spans="2:13">
      <c r="B19" s="462">
        <v>2005</v>
      </c>
      <c r="C19" s="196" t="s">
        <v>14</v>
      </c>
      <c r="D19" s="198">
        <v>70.55</v>
      </c>
      <c r="E19" s="198">
        <v>778.78</v>
      </c>
      <c r="F19" s="198">
        <v>0</v>
      </c>
      <c r="G19" s="198">
        <v>1527.318</v>
      </c>
      <c r="H19" s="198">
        <v>626.4</v>
      </c>
      <c r="I19" s="198">
        <v>3358.6610000000001</v>
      </c>
      <c r="J19" s="198">
        <v>2058</v>
      </c>
      <c r="K19" s="198">
        <v>4676.8149999999996</v>
      </c>
      <c r="L19" s="198">
        <v>714.99699999999996</v>
      </c>
      <c r="M19" s="199">
        <f>SUM(D19:L19)</f>
        <v>13811.521000000001</v>
      </c>
    </row>
    <row r="20" spans="2:13">
      <c r="B20" s="462"/>
      <c r="C20" s="196" t="s">
        <v>209</v>
      </c>
      <c r="D20" s="198">
        <v>3128.4</v>
      </c>
      <c r="E20" s="198">
        <v>38803.402999999998</v>
      </c>
      <c r="F20" s="198">
        <v>1725.5260000000001</v>
      </c>
      <c r="G20" s="198">
        <v>4231.01</v>
      </c>
      <c r="H20" s="198">
        <v>939.4</v>
      </c>
      <c r="I20" s="198">
        <v>8546.7540000000008</v>
      </c>
      <c r="J20" s="198">
        <v>15339.653</v>
      </c>
      <c r="K20" s="198">
        <v>19502.317999999999</v>
      </c>
      <c r="L20" s="198">
        <v>2170.5450000000001</v>
      </c>
      <c r="M20" s="199">
        <f>SUM(D20:L20)</f>
        <v>94387.009000000005</v>
      </c>
    </row>
    <row r="21" spans="2:13">
      <c r="B21" s="463"/>
      <c r="C21" s="196" t="s">
        <v>210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1780.991</v>
      </c>
      <c r="J21" s="198">
        <v>0</v>
      </c>
      <c r="K21" s="198">
        <v>0</v>
      </c>
      <c r="L21" s="198">
        <v>0</v>
      </c>
      <c r="M21" s="199">
        <f>SUM(D21:L21)</f>
        <v>1780.991</v>
      </c>
    </row>
    <row r="22" spans="2:13">
      <c r="B22" s="83" t="s">
        <v>81</v>
      </c>
      <c r="C22" s="172"/>
      <c r="D22" s="47">
        <f t="shared" ref="D22:M22" si="4">SUBTOTAL(9,D19:D21)</f>
        <v>3198.9500000000003</v>
      </c>
      <c r="E22" s="47">
        <f t="shared" si="4"/>
        <v>39582.182999999997</v>
      </c>
      <c r="F22" s="47">
        <f t="shared" si="4"/>
        <v>1725.5260000000001</v>
      </c>
      <c r="G22" s="47">
        <f t="shared" si="4"/>
        <v>5758.3280000000004</v>
      </c>
      <c r="H22" s="47">
        <f t="shared" si="4"/>
        <v>1565.8</v>
      </c>
      <c r="I22" s="47">
        <f t="shared" si="4"/>
        <v>13686.406000000001</v>
      </c>
      <c r="J22" s="47">
        <f t="shared" si="4"/>
        <v>17397.652999999998</v>
      </c>
      <c r="K22" s="47">
        <f t="shared" si="4"/>
        <v>24179.132999999998</v>
      </c>
      <c r="L22" s="47">
        <f t="shared" si="4"/>
        <v>2885.5419999999999</v>
      </c>
      <c r="M22" s="78">
        <f t="shared" si="4"/>
        <v>109979.52099999999</v>
      </c>
    </row>
    <row r="23" spans="2:13">
      <c r="B23" s="462">
        <v>2006</v>
      </c>
      <c r="C23" s="196" t="s">
        <v>14</v>
      </c>
      <c r="D23" s="198">
        <v>285.5</v>
      </c>
      <c r="E23" s="198">
        <v>1431.2</v>
      </c>
      <c r="F23" s="198">
        <v>0</v>
      </c>
      <c r="G23" s="198">
        <v>1823.327</v>
      </c>
      <c r="H23" s="198">
        <v>624.4</v>
      </c>
      <c r="I23" s="198">
        <v>2287.652</v>
      </c>
      <c r="J23" s="198">
        <v>2950.7730000000001</v>
      </c>
      <c r="K23" s="198">
        <v>5113.5429999999997</v>
      </c>
      <c r="L23" s="198">
        <v>509.34300000000002</v>
      </c>
      <c r="M23" s="199">
        <f>SUM(D23:L23)</f>
        <v>15025.737999999999</v>
      </c>
    </row>
    <row r="24" spans="2:13">
      <c r="B24" s="462"/>
      <c r="C24" s="196" t="s">
        <v>209</v>
      </c>
      <c r="D24" s="198">
        <v>2589.6039999999998</v>
      </c>
      <c r="E24" s="198">
        <v>36413.826999999997</v>
      </c>
      <c r="F24" s="198">
        <v>1198.443</v>
      </c>
      <c r="G24" s="198">
        <v>3825.7649999999999</v>
      </c>
      <c r="H24" s="198">
        <v>880.8</v>
      </c>
      <c r="I24" s="198">
        <v>8350.6910000000007</v>
      </c>
      <c r="J24" s="198">
        <v>13779.236000000001</v>
      </c>
      <c r="K24" s="198">
        <v>9921.8989999999994</v>
      </c>
      <c r="L24" s="198">
        <v>1927.066</v>
      </c>
      <c r="M24" s="199">
        <f>SUM(D24:L24)</f>
        <v>78887.331000000006</v>
      </c>
    </row>
    <row r="25" spans="2:13">
      <c r="B25" s="463"/>
      <c r="C25" s="196" t="s">
        <v>210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2092.183</v>
      </c>
      <c r="J25" s="198">
        <v>0</v>
      </c>
      <c r="K25" s="198">
        <v>0</v>
      </c>
      <c r="L25" s="198">
        <v>0</v>
      </c>
      <c r="M25" s="199">
        <f>SUM(D25:L25)</f>
        <v>2092.183</v>
      </c>
    </row>
    <row r="26" spans="2:13">
      <c r="B26" s="83" t="s">
        <v>81</v>
      </c>
      <c r="C26" s="172"/>
      <c r="D26" s="47">
        <f t="shared" ref="D26:M26" si="5">SUBTOTAL(9,D23:D25)</f>
        <v>2875.1039999999998</v>
      </c>
      <c r="E26" s="47">
        <f t="shared" si="5"/>
        <v>37845.026999999995</v>
      </c>
      <c r="F26" s="47">
        <f t="shared" si="5"/>
        <v>1198.443</v>
      </c>
      <c r="G26" s="47">
        <f t="shared" si="5"/>
        <v>5649.0919999999996</v>
      </c>
      <c r="H26" s="47">
        <f t="shared" si="5"/>
        <v>1505.1999999999998</v>
      </c>
      <c r="I26" s="47">
        <f t="shared" si="5"/>
        <v>12730.526000000002</v>
      </c>
      <c r="J26" s="47">
        <f t="shared" si="5"/>
        <v>16730.009000000002</v>
      </c>
      <c r="K26" s="47">
        <f t="shared" si="5"/>
        <v>15035.441999999999</v>
      </c>
      <c r="L26" s="47">
        <f t="shared" si="5"/>
        <v>2436.4090000000001</v>
      </c>
      <c r="M26" s="78">
        <f t="shared" si="5"/>
        <v>96005.252000000008</v>
      </c>
    </row>
    <row r="27" spans="2:13">
      <c r="B27" s="462">
        <v>2007</v>
      </c>
      <c r="C27" s="196" t="s">
        <v>14</v>
      </c>
      <c r="D27" s="198">
        <v>439</v>
      </c>
      <c r="E27" s="198">
        <v>908.88300000000004</v>
      </c>
      <c r="F27" s="198">
        <v>0</v>
      </c>
      <c r="G27" s="198">
        <v>1549.8779999999999</v>
      </c>
      <c r="H27" s="198">
        <v>435.04500000000002</v>
      </c>
      <c r="I27" s="198">
        <v>13221.058999999999</v>
      </c>
      <c r="J27" s="198">
        <v>2597.84</v>
      </c>
      <c r="K27" s="198">
        <v>3881.46</v>
      </c>
      <c r="L27" s="198">
        <v>0.58199999999999996</v>
      </c>
      <c r="M27" s="199">
        <f>SUM(D27:L27)</f>
        <v>23033.746999999996</v>
      </c>
    </row>
    <row r="28" spans="2:13">
      <c r="B28" s="462"/>
      <c r="C28" s="196" t="s">
        <v>209</v>
      </c>
      <c r="D28" s="198">
        <v>1334</v>
      </c>
      <c r="E28" s="198">
        <v>36080.555</v>
      </c>
      <c r="F28" s="198">
        <v>839.96400000000006</v>
      </c>
      <c r="G28" s="198">
        <v>4185.3540000000003</v>
      </c>
      <c r="H28" s="198">
        <v>735</v>
      </c>
      <c r="I28" s="198">
        <v>8280.4220000000005</v>
      </c>
      <c r="J28" s="198">
        <v>13473.874</v>
      </c>
      <c r="K28" s="198">
        <f>8013.933+14.4</f>
        <v>8028.3329999999996</v>
      </c>
      <c r="L28" s="198">
        <v>2619.136</v>
      </c>
      <c r="M28" s="199">
        <f>SUM(D28:L28)</f>
        <v>75576.637999999992</v>
      </c>
    </row>
    <row r="29" spans="2:13">
      <c r="B29" s="463"/>
      <c r="C29" s="196" t="s">
        <v>210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1906.414</v>
      </c>
      <c r="J29" s="198">
        <v>0</v>
      </c>
      <c r="K29" s="198">
        <v>0</v>
      </c>
      <c r="L29" s="198">
        <v>0</v>
      </c>
      <c r="M29" s="199">
        <f>SUM(D29:L29)</f>
        <v>1906.414</v>
      </c>
    </row>
    <row r="30" spans="2:13">
      <c r="B30" s="83" t="s">
        <v>81</v>
      </c>
      <c r="C30" s="172"/>
      <c r="D30" s="47">
        <f t="shared" ref="D30:M30" si="6">SUBTOTAL(9,D27:D29)</f>
        <v>1773</v>
      </c>
      <c r="E30" s="47">
        <f t="shared" si="6"/>
        <v>36989.438000000002</v>
      </c>
      <c r="F30" s="47">
        <f t="shared" si="6"/>
        <v>839.96400000000006</v>
      </c>
      <c r="G30" s="47">
        <f t="shared" si="6"/>
        <v>5735.232</v>
      </c>
      <c r="H30" s="47">
        <f t="shared" si="6"/>
        <v>1170.0450000000001</v>
      </c>
      <c r="I30" s="47">
        <f t="shared" si="6"/>
        <v>23407.895</v>
      </c>
      <c r="J30" s="47">
        <f t="shared" si="6"/>
        <v>16071.714</v>
      </c>
      <c r="K30" s="47">
        <f t="shared" si="6"/>
        <v>11909.793</v>
      </c>
      <c r="L30" s="47">
        <f t="shared" si="6"/>
        <v>2619.7179999999998</v>
      </c>
      <c r="M30" s="78">
        <f t="shared" si="6"/>
        <v>100516.79899999998</v>
      </c>
    </row>
    <row r="31" spans="2:13">
      <c r="B31" s="462">
        <v>2008</v>
      </c>
      <c r="C31" s="196" t="s">
        <v>14</v>
      </c>
      <c r="D31" s="42">
        <v>104.541</v>
      </c>
      <c r="E31" s="43">
        <v>711.31200000000001</v>
      </c>
      <c r="F31" s="20">
        <v>0</v>
      </c>
      <c r="G31" s="43">
        <v>1257.8240000000001</v>
      </c>
      <c r="H31" s="43">
        <v>293.70400000000001</v>
      </c>
      <c r="I31" s="43">
        <v>17724.242999999999</v>
      </c>
      <c r="J31" s="43">
        <v>2094.6350000000002</v>
      </c>
      <c r="K31" s="43">
        <v>6191.366</v>
      </c>
      <c r="L31" s="43">
        <v>0</v>
      </c>
      <c r="M31" s="199">
        <f>SUM(D31:L31)</f>
        <v>28377.625</v>
      </c>
    </row>
    <row r="32" spans="2:13">
      <c r="B32" s="462"/>
      <c r="C32" s="196" t="s">
        <v>209</v>
      </c>
      <c r="D32" s="22">
        <v>1007.461</v>
      </c>
      <c r="E32" s="20">
        <v>40004.959000000003</v>
      </c>
      <c r="F32" s="20">
        <v>364.34500000000003</v>
      </c>
      <c r="G32" s="20">
        <v>3697.4650000000001</v>
      </c>
      <c r="H32" s="20">
        <v>845</v>
      </c>
      <c r="I32" s="20">
        <v>6130.9949999999999</v>
      </c>
      <c r="J32" s="20">
        <v>13511.2</v>
      </c>
      <c r="K32" s="20">
        <v>8166.94</v>
      </c>
      <c r="L32" s="207">
        <v>2323.1950000000002</v>
      </c>
      <c r="M32" s="199">
        <f>SUM(D32:L32)</f>
        <v>76051.560000000027</v>
      </c>
    </row>
    <row r="33" spans="2:13">
      <c r="B33" s="463"/>
      <c r="C33" s="196" t="s">
        <v>210</v>
      </c>
      <c r="D33" s="22">
        <v>0</v>
      </c>
      <c r="E33" s="20">
        <v>0</v>
      </c>
      <c r="F33" s="20">
        <v>0</v>
      </c>
      <c r="G33" s="20">
        <v>0</v>
      </c>
      <c r="H33" s="20">
        <v>0</v>
      </c>
      <c r="I33" s="20">
        <v>1877.105</v>
      </c>
      <c r="J33" s="20">
        <v>0</v>
      </c>
      <c r="K33" s="20">
        <v>0</v>
      </c>
      <c r="L33" s="63">
        <v>0</v>
      </c>
      <c r="M33" s="199">
        <f>SUM(D33:L33)</f>
        <v>1877.105</v>
      </c>
    </row>
    <row r="34" spans="2:13">
      <c r="B34" s="83" t="s">
        <v>81</v>
      </c>
      <c r="C34" s="172"/>
      <c r="D34" s="47">
        <f t="shared" ref="D34:M34" si="7">SUBTOTAL(9,D31:D33)</f>
        <v>1112.002</v>
      </c>
      <c r="E34" s="47">
        <f t="shared" si="7"/>
        <v>40716.271000000001</v>
      </c>
      <c r="F34" s="47">
        <f t="shared" si="7"/>
        <v>364.34500000000003</v>
      </c>
      <c r="G34" s="47">
        <f t="shared" si="7"/>
        <v>4955.2890000000007</v>
      </c>
      <c r="H34" s="47">
        <f t="shared" si="7"/>
        <v>1138.704</v>
      </c>
      <c r="I34" s="47">
        <f t="shared" si="7"/>
        <v>25732.342999999997</v>
      </c>
      <c r="J34" s="47">
        <f t="shared" si="7"/>
        <v>15605.835000000001</v>
      </c>
      <c r="K34" s="47">
        <f t="shared" si="7"/>
        <v>14358.306</v>
      </c>
      <c r="L34" s="47">
        <f t="shared" si="7"/>
        <v>2323.1950000000002</v>
      </c>
      <c r="M34" s="78">
        <f t="shared" si="7"/>
        <v>106306.29000000002</v>
      </c>
    </row>
    <row r="35" spans="2:13">
      <c r="B35" s="462">
        <v>2009</v>
      </c>
      <c r="C35" s="196" t="s">
        <v>14</v>
      </c>
      <c r="D35" s="42">
        <v>85.072000000000003</v>
      </c>
      <c r="E35" s="43">
        <v>792.42399999999998</v>
      </c>
      <c r="F35" s="20">
        <v>0</v>
      </c>
      <c r="G35" s="43">
        <v>1203.885</v>
      </c>
      <c r="H35" s="43">
        <v>600.55999999999995</v>
      </c>
      <c r="I35" s="43">
        <v>15906.902</v>
      </c>
      <c r="J35" s="43">
        <v>3725.8969999999999</v>
      </c>
      <c r="K35" s="43">
        <v>6762.5659999999998</v>
      </c>
      <c r="L35" s="43">
        <v>0</v>
      </c>
      <c r="M35" s="199">
        <f>SUM(D35:L35)</f>
        <v>29077.306</v>
      </c>
    </row>
    <row r="36" spans="2:13">
      <c r="B36" s="462"/>
      <c r="C36" s="196" t="s">
        <v>209</v>
      </c>
      <c r="D36" s="22">
        <v>738</v>
      </c>
      <c r="E36" s="20">
        <v>31097.454000000002</v>
      </c>
      <c r="F36" s="20">
        <v>44.887999999999998</v>
      </c>
      <c r="G36" s="20">
        <v>3275.386</v>
      </c>
      <c r="H36" s="20">
        <v>773.8</v>
      </c>
      <c r="I36" s="20">
        <v>5075.6260000000002</v>
      </c>
      <c r="J36" s="20">
        <v>12142.563</v>
      </c>
      <c r="K36" s="20">
        <v>7455.6840000000002</v>
      </c>
      <c r="L36" s="207">
        <v>1751.9</v>
      </c>
      <c r="M36" s="199">
        <f>SUM(D36:L36)</f>
        <v>62355.301000000014</v>
      </c>
    </row>
    <row r="37" spans="2:13">
      <c r="B37" s="463"/>
      <c r="C37" s="196" t="s">
        <v>210</v>
      </c>
      <c r="D37" s="2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1816.8050000000001</v>
      </c>
      <c r="J37" s="20">
        <v>0</v>
      </c>
      <c r="K37" s="20">
        <v>0</v>
      </c>
      <c r="L37" s="63">
        <v>0</v>
      </c>
      <c r="M37" s="199">
        <f>SUM(D37:L37)</f>
        <v>1816.8050000000001</v>
      </c>
    </row>
    <row r="38" spans="2:13">
      <c r="B38" s="83" t="s">
        <v>81</v>
      </c>
      <c r="C38" s="172"/>
      <c r="D38" s="47">
        <f t="shared" ref="D38:M38" si="8">SUBTOTAL(9,D35:D37)</f>
        <v>823.072</v>
      </c>
      <c r="E38" s="47">
        <f t="shared" si="8"/>
        <v>31889.878000000001</v>
      </c>
      <c r="F38" s="47">
        <f t="shared" si="8"/>
        <v>44.887999999999998</v>
      </c>
      <c r="G38" s="47">
        <f t="shared" si="8"/>
        <v>4479.2709999999997</v>
      </c>
      <c r="H38" s="47">
        <f t="shared" si="8"/>
        <v>1374.36</v>
      </c>
      <c r="I38" s="47">
        <f t="shared" si="8"/>
        <v>22799.332999999999</v>
      </c>
      <c r="J38" s="47">
        <f t="shared" si="8"/>
        <v>15868.46</v>
      </c>
      <c r="K38" s="47">
        <f t="shared" si="8"/>
        <v>14218.25</v>
      </c>
      <c r="L38" s="47">
        <f t="shared" si="8"/>
        <v>1751.9</v>
      </c>
      <c r="M38" s="78">
        <f t="shared" si="8"/>
        <v>93249.412000000011</v>
      </c>
    </row>
    <row r="39" spans="2:13">
      <c r="B39" s="462">
        <v>2010</v>
      </c>
      <c r="C39" s="196" t="s">
        <v>14</v>
      </c>
      <c r="D39" s="42">
        <v>1753.9</v>
      </c>
      <c r="E39" s="43">
        <v>536.43700000000001</v>
      </c>
      <c r="F39" s="20">
        <v>0</v>
      </c>
      <c r="G39" s="43">
        <v>1152.3240000000001</v>
      </c>
      <c r="H39" s="43">
        <v>362.91800000000001</v>
      </c>
      <c r="I39" s="43">
        <v>14266.008</v>
      </c>
      <c r="J39" s="43">
        <v>4199.3249999999998</v>
      </c>
      <c r="K39" s="43">
        <v>6956.7269999999999</v>
      </c>
      <c r="L39" s="43">
        <v>0</v>
      </c>
      <c r="M39" s="199">
        <f>SUM(D39:L39)</f>
        <v>29227.638999999999</v>
      </c>
    </row>
    <row r="40" spans="2:13">
      <c r="B40" s="462"/>
      <c r="C40" s="196" t="s">
        <v>209</v>
      </c>
      <c r="D40" s="22">
        <v>485</v>
      </c>
      <c r="E40" s="20">
        <v>41591.892</v>
      </c>
      <c r="F40" s="20">
        <v>347</v>
      </c>
      <c r="G40" s="20">
        <v>2869.9949999999999</v>
      </c>
      <c r="H40" s="20">
        <v>717</v>
      </c>
      <c r="I40" s="20">
        <v>4517.8900000000003</v>
      </c>
      <c r="J40" s="20">
        <v>11432.616</v>
      </c>
      <c r="K40" s="20">
        <v>6875</v>
      </c>
      <c r="L40" s="207">
        <v>2194.556</v>
      </c>
      <c r="M40" s="199">
        <f>SUM(D40:L40)</f>
        <v>71030.949000000008</v>
      </c>
    </row>
    <row r="41" spans="2:13">
      <c r="B41" s="463"/>
      <c r="C41" s="196" t="s">
        <v>210</v>
      </c>
      <c r="D41" s="22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1784.317</v>
      </c>
      <c r="J41" s="20">
        <v>0</v>
      </c>
      <c r="K41" s="20">
        <v>0</v>
      </c>
      <c r="L41" s="63">
        <v>0</v>
      </c>
      <c r="M41" s="199">
        <f>SUM(D41:L41)</f>
        <v>1784.317</v>
      </c>
    </row>
    <row r="42" spans="2:13">
      <c r="B42" s="83" t="s">
        <v>81</v>
      </c>
      <c r="C42" s="172"/>
      <c r="D42" s="47">
        <f t="shared" ref="D42:M42" si="9">SUBTOTAL(9,D39:D41)</f>
        <v>2238.9</v>
      </c>
      <c r="E42" s="47">
        <f t="shared" si="9"/>
        <v>42128.328999999998</v>
      </c>
      <c r="F42" s="47">
        <f t="shared" si="9"/>
        <v>347</v>
      </c>
      <c r="G42" s="47">
        <f t="shared" si="9"/>
        <v>4022.319</v>
      </c>
      <c r="H42" s="47">
        <f t="shared" si="9"/>
        <v>1079.9180000000001</v>
      </c>
      <c r="I42" s="47">
        <f t="shared" si="9"/>
        <v>20568.215</v>
      </c>
      <c r="J42" s="47">
        <f t="shared" si="9"/>
        <v>15631.940999999999</v>
      </c>
      <c r="K42" s="47">
        <f t="shared" si="9"/>
        <v>13831.726999999999</v>
      </c>
      <c r="L42" s="47">
        <f t="shared" si="9"/>
        <v>2194.556</v>
      </c>
      <c r="M42" s="78">
        <f t="shared" si="9"/>
        <v>102042.905</v>
      </c>
    </row>
    <row r="43" spans="2:13">
      <c r="B43" s="462">
        <v>2011</v>
      </c>
      <c r="C43" s="196" t="s">
        <v>14</v>
      </c>
      <c r="D43" s="42">
        <v>1519.2160000000001</v>
      </c>
      <c r="E43" s="43">
        <v>504.28399999999999</v>
      </c>
      <c r="F43" s="20">
        <v>0</v>
      </c>
      <c r="G43" s="43">
        <v>2194.3240000000001</v>
      </c>
      <c r="H43" s="43">
        <v>572.50600000000009</v>
      </c>
      <c r="I43" s="43">
        <v>13056.664999999999</v>
      </c>
      <c r="J43" s="43">
        <v>4136.4549999999999</v>
      </c>
      <c r="K43" s="43">
        <v>5904.9390000000003</v>
      </c>
      <c r="L43" s="43">
        <v>0</v>
      </c>
      <c r="M43" s="199">
        <f>SUM(D43:L43)</f>
        <v>27888.388999999996</v>
      </c>
    </row>
    <row r="44" spans="2:13">
      <c r="B44" s="462"/>
      <c r="C44" s="196" t="s">
        <v>209</v>
      </c>
      <c r="D44" s="22">
        <v>260</v>
      </c>
      <c r="E44" s="20">
        <v>40430.819000000003</v>
      </c>
      <c r="F44" s="20">
        <v>207.93600000000001</v>
      </c>
      <c r="G44" s="20">
        <v>2364.0720000000001</v>
      </c>
      <c r="H44" s="20">
        <v>653.73</v>
      </c>
      <c r="I44" s="20">
        <v>4846.2849999999999</v>
      </c>
      <c r="J44" s="20">
        <v>10063.643</v>
      </c>
      <c r="K44" s="20">
        <v>7015</v>
      </c>
      <c r="L44" s="207">
        <v>1303.194</v>
      </c>
      <c r="M44" s="199">
        <f>SUM(D44:L44)</f>
        <v>67144.679000000004</v>
      </c>
    </row>
    <row r="45" spans="2:13">
      <c r="B45" s="463"/>
      <c r="C45" s="196" t="s">
        <v>210</v>
      </c>
      <c r="D45" s="22">
        <v>0</v>
      </c>
      <c r="E45" s="20">
        <v>0</v>
      </c>
      <c r="F45" s="20">
        <v>0</v>
      </c>
      <c r="G45" s="20">
        <v>0</v>
      </c>
      <c r="H45" s="20">
        <v>0</v>
      </c>
      <c r="I45" s="20">
        <v>999.55</v>
      </c>
      <c r="J45" s="20">
        <v>0</v>
      </c>
      <c r="K45" s="20">
        <v>0</v>
      </c>
      <c r="L45" s="63">
        <v>0</v>
      </c>
      <c r="M45" s="199">
        <f>SUM(D45:L45)</f>
        <v>999.55</v>
      </c>
    </row>
    <row r="46" spans="2:13">
      <c r="B46" s="83"/>
      <c r="C46" s="172"/>
      <c r="D46" s="47">
        <f t="shared" ref="D46:M46" si="10">SUBTOTAL(9,D43:D45)</f>
        <v>1779.2160000000001</v>
      </c>
      <c r="E46" s="47">
        <f t="shared" si="10"/>
        <v>40935.103000000003</v>
      </c>
      <c r="F46" s="47">
        <f t="shared" si="10"/>
        <v>207.93600000000001</v>
      </c>
      <c r="G46" s="47">
        <f t="shared" si="10"/>
        <v>4558.3960000000006</v>
      </c>
      <c r="H46" s="47">
        <f t="shared" si="10"/>
        <v>1226.2360000000001</v>
      </c>
      <c r="I46" s="47">
        <f t="shared" si="10"/>
        <v>18902.499999999996</v>
      </c>
      <c r="J46" s="47">
        <f t="shared" si="10"/>
        <v>14200.098</v>
      </c>
      <c r="K46" s="47">
        <f t="shared" si="10"/>
        <v>12919.939</v>
      </c>
      <c r="L46" s="47">
        <f t="shared" si="10"/>
        <v>1303.194</v>
      </c>
      <c r="M46" s="78">
        <f t="shared" si="10"/>
        <v>96032.618000000002</v>
      </c>
    </row>
    <row r="47" spans="2:13">
      <c r="B47" s="462">
        <v>2012</v>
      </c>
      <c r="C47" s="196" t="s">
        <v>14</v>
      </c>
      <c r="D47" s="66">
        <v>1118.645</v>
      </c>
      <c r="E47" s="67">
        <v>475</v>
      </c>
      <c r="F47" s="20">
        <v>0</v>
      </c>
      <c r="G47" s="67">
        <v>2876.933</v>
      </c>
      <c r="H47" s="67">
        <v>513.52800000000002</v>
      </c>
      <c r="I47" s="67">
        <v>6618.2520000000004</v>
      </c>
      <c r="J47" s="67">
        <v>4713.0169999999998</v>
      </c>
      <c r="K47" s="67">
        <v>5884.7019999999993</v>
      </c>
      <c r="L47" s="20">
        <v>0</v>
      </c>
      <c r="M47" s="199">
        <f>SUM(D47:L47)</f>
        <v>22200.076999999997</v>
      </c>
    </row>
    <row r="48" spans="2:13">
      <c r="B48" s="462"/>
      <c r="C48" s="196" t="s">
        <v>209</v>
      </c>
      <c r="D48" s="68">
        <v>203.02</v>
      </c>
      <c r="E48" s="69">
        <v>38160.175000000003</v>
      </c>
      <c r="F48" s="69">
        <v>45</v>
      </c>
      <c r="G48" s="69">
        <v>1749.3020000000001</v>
      </c>
      <c r="H48" s="69">
        <v>621.39200000000005</v>
      </c>
      <c r="I48" s="69">
        <v>3839.0660000000003</v>
      </c>
      <c r="J48" s="69">
        <v>9346.3070000000007</v>
      </c>
      <c r="K48" s="69">
        <v>6543.34</v>
      </c>
      <c r="L48" s="69">
        <v>1531.1239999999998</v>
      </c>
      <c r="M48" s="199">
        <f>SUM(D48:L48)</f>
        <v>62038.725999999995</v>
      </c>
    </row>
    <row r="49" spans="2:13">
      <c r="B49" s="463"/>
      <c r="C49" s="196" t="s">
        <v>210</v>
      </c>
      <c r="D49" s="22">
        <v>0</v>
      </c>
      <c r="E49" s="20">
        <v>0</v>
      </c>
      <c r="F49" s="20">
        <v>0</v>
      </c>
      <c r="G49" s="20">
        <v>0</v>
      </c>
      <c r="H49" s="20">
        <v>0</v>
      </c>
      <c r="I49" s="69">
        <v>873.38800000000003</v>
      </c>
      <c r="J49" s="20">
        <v>0</v>
      </c>
      <c r="K49" s="20">
        <v>0</v>
      </c>
      <c r="L49" s="20">
        <v>0</v>
      </c>
      <c r="M49" s="199">
        <f>SUM(D49:L49)</f>
        <v>873.38800000000003</v>
      </c>
    </row>
    <row r="50" spans="2:13">
      <c r="B50" s="83"/>
      <c r="C50" s="172"/>
      <c r="D50" s="47">
        <f t="shared" ref="D50:M50" si="11">SUBTOTAL(9,D47:D49)</f>
        <v>1321.665</v>
      </c>
      <c r="E50" s="47">
        <f t="shared" si="11"/>
        <v>38635.175000000003</v>
      </c>
      <c r="F50" s="208">
        <f t="shared" si="11"/>
        <v>45</v>
      </c>
      <c r="G50" s="47">
        <f t="shared" si="11"/>
        <v>4626.2350000000006</v>
      </c>
      <c r="H50" s="47">
        <f t="shared" si="11"/>
        <v>1134.92</v>
      </c>
      <c r="I50" s="47">
        <f t="shared" si="11"/>
        <v>11330.706000000002</v>
      </c>
      <c r="J50" s="47">
        <f t="shared" si="11"/>
        <v>14059.324000000001</v>
      </c>
      <c r="K50" s="47">
        <f t="shared" si="11"/>
        <v>12428.041999999999</v>
      </c>
      <c r="L50" s="208">
        <f t="shared" si="11"/>
        <v>1531.1239999999998</v>
      </c>
      <c r="M50" s="78">
        <f t="shared" si="11"/>
        <v>85112.190999999992</v>
      </c>
    </row>
    <row r="51" spans="2:13">
      <c r="B51" s="462">
        <v>2013</v>
      </c>
      <c r="C51" s="196" t="s">
        <v>14</v>
      </c>
      <c r="D51" s="66">
        <v>1144</v>
      </c>
      <c r="E51" s="67">
        <v>180</v>
      </c>
      <c r="F51" s="209">
        <v>0</v>
      </c>
      <c r="G51" s="67">
        <v>2855.0950000000003</v>
      </c>
      <c r="H51" s="67">
        <v>498.86099999999999</v>
      </c>
      <c r="I51" s="67">
        <v>5108.6279999999997</v>
      </c>
      <c r="J51" s="67">
        <v>3574.3490000000002</v>
      </c>
      <c r="K51" s="67">
        <v>5641.4070000000002</v>
      </c>
      <c r="L51" s="210">
        <v>0</v>
      </c>
      <c r="M51" s="201">
        <f>SUM(D51:L51)</f>
        <v>19002.34</v>
      </c>
    </row>
    <row r="52" spans="2:13">
      <c r="B52" s="462"/>
      <c r="C52" s="196" t="s">
        <v>209</v>
      </c>
      <c r="D52" s="68">
        <v>169.36</v>
      </c>
      <c r="E52" s="69">
        <v>35758.356</v>
      </c>
      <c r="F52" s="63">
        <v>0</v>
      </c>
      <c r="G52" s="69">
        <v>1860.5930000000001</v>
      </c>
      <c r="H52" s="69">
        <v>557.85500000000002</v>
      </c>
      <c r="I52" s="69">
        <v>3773.4380000000001</v>
      </c>
      <c r="J52" s="69">
        <v>7944.012999999999</v>
      </c>
      <c r="K52" s="69">
        <v>6052.0860000000002</v>
      </c>
      <c r="L52" s="69">
        <v>1147.684</v>
      </c>
      <c r="M52" s="199">
        <f>SUM(D52:L52)</f>
        <v>57263.385000000009</v>
      </c>
    </row>
    <row r="53" spans="2:13">
      <c r="B53" s="463"/>
      <c r="C53" s="196" t="s">
        <v>210</v>
      </c>
      <c r="D53" s="22">
        <v>0</v>
      </c>
      <c r="E53" s="211">
        <v>0</v>
      </c>
      <c r="F53" s="211">
        <v>0</v>
      </c>
      <c r="G53" s="211">
        <v>0</v>
      </c>
      <c r="H53" s="211">
        <v>0</v>
      </c>
      <c r="I53" s="69">
        <v>426.44900000000001</v>
      </c>
      <c r="J53" s="211">
        <v>0</v>
      </c>
      <c r="K53" s="211">
        <v>0</v>
      </c>
      <c r="L53" s="211">
        <v>0</v>
      </c>
      <c r="M53" s="199">
        <f>SUM(D53:L53)</f>
        <v>426.44900000000001</v>
      </c>
    </row>
    <row r="54" spans="2:13">
      <c r="B54" s="83"/>
      <c r="C54" s="172"/>
      <c r="D54" s="47">
        <f t="shared" ref="D54:M54" si="12">SUBTOTAL(9,D51:D53)</f>
        <v>1313.3600000000001</v>
      </c>
      <c r="E54" s="212">
        <f t="shared" si="12"/>
        <v>35938.356</v>
      </c>
      <c r="F54" s="212">
        <f t="shared" si="12"/>
        <v>0</v>
      </c>
      <c r="G54" s="47">
        <f t="shared" si="12"/>
        <v>4715.6880000000001</v>
      </c>
      <c r="H54" s="47">
        <f t="shared" si="12"/>
        <v>1056.7159999999999</v>
      </c>
      <c r="I54" s="47">
        <f t="shared" si="12"/>
        <v>9308.5149999999994</v>
      </c>
      <c r="J54" s="47">
        <f t="shared" si="12"/>
        <v>11518.361999999999</v>
      </c>
      <c r="K54" s="47">
        <f t="shared" si="12"/>
        <v>11693.493</v>
      </c>
      <c r="L54" s="47">
        <f t="shared" si="12"/>
        <v>1147.684</v>
      </c>
      <c r="M54" s="78">
        <f t="shared" si="12"/>
        <v>76692.173999999999</v>
      </c>
    </row>
    <row r="55" spans="2:13">
      <c r="B55" s="462">
        <v>2014</v>
      </c>
      <c r="C55" s="196" t="s">
        <v>14</v>
      </c>
      <c r="D55" s="66">
        <v>995.601</v>
      </c>
      <c r="E55" s="67">
        <v>2049</v>
      </c>
      <c r="F55" s="209"/>
      <c r="G55" s="67">
        <v>2154.2439999999997</v>
      </c>
      <c r="H55" s="67">
        <v>486.79300000000001</v>
      </c>
      <c r="I55" s="67">
        <v>5202.2059999999992</v>
      </c>
      <c r="J55" s="67">
        <v>4090.5659999999998</v>
      </c>
      <c r="K55" s="67">
        <v>6118.8</v>
      </c>
      <c r="L55" s="210"/>
      <c r="M55" s="201">
        <f>SUM(D55:L55)</f>
        <v>21097.209999999995</v>
      </c>
    </row>
    <row r="56" spans="2:13">
      <c r="B56" s="462"/>
      <c r="C56" s="196" t="s">
        <v>209</v>
      </c>
      <c r="D56" s="68">
        <v>152.34</v>
      </c>
      <c r="E56" s="69">
        <v>34833.572</v>
      </c>
      <c r="F56" s="63">
        <v>0</v>
      </c>
      <c r="G56" s="69">
        <v>1543.816</v>
      </c>
      <c r="H56" s="69">
        <v>509.63099999999997</v>
      </c>
      <c r="I56" s="69">
        <v>3358.692</v>
      </c>
      <c r="J56" s="69">
        <v>6448.1019999999999</v>
      </c>
      <c r="K56" s="69">
        <v>5817.2750000000005</v>
      </c>
      <c r="L56" s="69">
        <v>1070.7930000000001</v>
      </c>
      <c r="M56" s="199">
        <f>SUM(D56:L56)</f>
        <v>53734.220999999998</v>
      </c>
    </row>
    <row r="57" spans="2:13">
      <c r="B57" s="463"/>
      <c r="C57" s="196" t="s">
        <v>210</v>
      </c>
      <c r="D57" s="22">
        <v>0</v>
      </c>
      <c r="E57" s="211">
        <v>0</v>
      </c>
      <c r="F57" s="211">
        <v>0</v>
      </c>
      <c r="G57" s="211">
        <v>0</v>
      </c>
      <c r="H57" s="211">
        <v>0</v>
      </c>
      <c r="I57" s="69">
        <v>357.84500000000003</v>
      </c>
      <c r="J57" s="211">
        <v>0</v>
      </c>
      <c r="K57" s="211">
        <v>0</v>
      </c>
      <c r="L57" s="211">
        <v>0</v>
      </c>
      <c r="M57" s="199">
        <f>SUM(D57:L57)</f>
        <v>357.84500000000003</v>
      </c>
    </row>
    <row r="58" spans="2:13">
      <c r="B58" s="83"/>
      <c r="C58" s="172"/>
      <c r="D58" s="47">
        <f t="shared" ref="D58:M58" si="13">SUBTOTAL(9,D55:D57)</f>
        <v>1147.941</v>
      </c>
      <c r="E58" s="212">
        <f t="shared" si="13"/>
        <v>36882.572</v>
      </c>
      <c r="F58" s="212">
        <f t="shared" si="13"/>
        <v>0</v>
      </c>
      <c r="G58" s="47">
        <f t="shared" si="13"/>
        <v>3698.0599999999995</v>
      </c>
      <c r="H58" s="47">
        <f t="shared" si="13"/>
        <v>996.42399999999998</v>
      </c>
      <c r="I58" s="47">
        <f t="shared" si="13"/>
        <v>8918.7429999999986</v>
      </c>
      <c r="J58" s="47">
        <f t="shared" si="13"/>
        <v>10538.668</v>
      </c>
      <c r="K58" s="47">
        <f t="shared" si="13"/>
        <v>11936.075000000001</v>
      </c>
      <c r="L58" s="47">
        <f t="shared" si="13"/>
        <v>1070.7930000000001</v>
      </c>
      <c r="M58" s="78">
        <f t="shared" si="13"/>
        <v>75189.275999999998</v>
      </c>
    </row>
    <row r="59" spans="2:13">
      <c r="B59" s="21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>
      <c r="B60" s="213" t="s">
        <v>32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2:13">
      <c r="B61" s="44" t="s">
        <v>212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>
      <c r="B62" s="44" t="s">
        <v>213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2:13">
      <c r="B63" s="44" t="s">
        <v>214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2:13">
      <c r="B64" s="44" t="s">
        <v>215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</sheetData>
  <mergeCells count="14">
    <mergeCell ref="B55:B57"/>
    <mergeCell ref="B51:B53"/>
    <mergeCell ref="B47:B49"/>
    <mergeCell ref="D5:L5"/>
    <mergeCell ref="B7:B9"/>
    <mergeCell ref="B11:B13"/>
    <mergeCell ref="B15:B17"/>
    <mergeCell ref="B19:B21"/>
    <mergeCell ref="B23:B25"/>
    <mergeCell ref="B27:B29"/>
    <mergeCell ref="B31:B33"/>
    <mergeCell ref="B35:B37"/>
    <mergeCell ref="B39:B41"/>
    <mergeCell ref="B43:B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R23"/>
  <sheetViews>
    <sheetView showGridLines="0" workbookViewId="0"/>
  </sheetViews>
  <sheetFormatPr defaultRowHeight="12.75"/>
  <cols>
    <col min="1" max="1" width="5.7109375" style="15" customWidth="1"/>
    <col min="2" max="2" width="33" style="15" customWidth="1"/>
    <col min="3" max="3" width="13.42578125" style="15" customWidth="1"/>
    <col min="4" max="9" width="17.28515625" style="15" customWidth="1"/>
    <col min="10" max="10" width="14.140625" style="15" customWidth="1"/>
    <col min="11" max="11" width="19.85546875" style="15" customWidth="1"/>
    <col min="12" max="12" width="14.85546875" style="15" customWidth="1"/>
    <col min="13" max="13" width="12.5703125" style="15" customWidth="1"/>
    <col min="14" max="21" width="9.140625" style="15"/>
    <col min="22" max="22" width="15.85546875" style="15" customWidth="1"/>
    <col min="23" max="16384" width="9.140625" style="15"/>
  </cols>
  <sheetData>
    <row r="1" spans="1:12" ht="12.75" customHeight="1">
      <c r="A1" s="121"/>
    </row>
    <row r="2" spans="1:12" ht="18.75">
      <c r="B2" s="51" t="s">
        <v>241</v>
      </c>
    </row>
    <row r="3" spans="1:12" ht="18.75">
      <c r="B3" s="52" t="s">
        <v>17</v>
      </c>
      <c r="D3" s="18"/>
      <c r="E3" s="18"/>
      <c r="F3" s="18"/>
      <c r="G3" s="18"/>
      <c r="H3" s="18"/>
      <c r="I3" s="18"/>
    </row>
    <row r="4" spans="1:12">
      <c r="B4" s="40"/>
    </row>
    <row r="5" spans="1:12" ht="12.75" customHeight="1">
      <c r="B5" s="465" t="s">
        <v>12</v>
      </c>
      <c r="C5" s="459" t="s">
        <v>13</v>
      </c>
      <c r="D5" s="460"/>
      <c r="E5" s="460"/>
      <c r="F5" s="460"/>
      <c r="G5" s="460"/>
      <c r="H5" s="460"/>
      <c r="I5" s="460"/>
      <c r="J5" s="460"/>
      <c r="K5" s="461"/>
      <c r="L5" s="437" t="s">
        <v>176</v>
      </c>
    </row>
    <row r="6" spans="1:12" s="59" customFormat="1" ht="42.75" customHeight="1">
      <c r="B6" s="466"/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 t="s">
        <v>174</v>
      </c>
      <c r="K6" s="29" t="s">
        <v>175</v>
      </c>
      <c r="L6" s="458"/>
    </row>
    <row r="7" spans="1:12" ht="19.5" customHeight="1">
      <c r="B7" s="247" t="s">
        <v>33</v>
      </c>
      <c r="C7" s="249">
        <v>0</v>
      </c>
      <c r="D7" s="20">
        <v>0</v>
      </c>
      <c r="E7" s="20">
        <v>183.65148600000001</v>
      </c>
      <c r="F7" s="20">
        <v>1301.3298990000003</v>
      </c>
      <c r="G7" s="20">
        <v>1.2010000000000001</v>
      </c>
      <c r="H7" s="20">
        <v>87.727810999999974</v>
      </c>
      <c r="I7" s="20">
        <v>14.542265000000013</v>
      </c>
      <c r="J7" s="20">
        <v>53.123492000000006</v>
      </c>
      <c r="K7" s="20">
        <v>268.00359400000008</v>
      </c>
      <c r="L7" s="60">
        <f>SUM(C7:K7)</f>
        <v>1909.5795470000003</v>
      </c>
    </row>
    <row r="8" spans="1:12" ht="19.5" customHeight="1">
      <c r="B8" s="248" t="s">
        <v>7</v>
      </c>
      <c r="C8" s="250">
        <v>397.91551100000009</v>
      </c>
      <c r="D8" s="20">
        <v>391.99057299999987</v>
      </c>
      <c r="E8" s="20">
        <v>438.25185099999999</v>
      </c>
      <c r="F8" s="20">
        <v>859.83120600000029</v>
      </c>
      <c r="G8" s="20">
        <v>9.4361049999999977</v>
      </c>
      <c r="H8" s="20">
        <v>1052.1771969999991</v>
      </c>
      <c r="I8" s="20">
        <v>233.53674500000008</v>
      </c>
      <c r="J8" s="20">
        <v>302.2833960000001</v>
      </c>
      <c r="K8" s="20">
        <v>230.41585000000001</v>
      </c>
      <c r="L8" s="60">
        <f>SUM(C8:K8)</f>
        <v>3915.8384339999989</v>
      </c>
    </row>
    <row r="9" spans="1:12" ht="19.5" customHeight="1">
      <c r="B9" s="61" t="s">
        <v>8</v>
      </c>
      <c r="C9" s="20">
        <v>0.6676740000000001</v>
      </c>
      <c r="D9" s="20">
        <v>0</v>
      </c>
      <c r="E9" s="20">
        <v>6.8280000000000007E-2</v>
      </c>
      <c r="F9" s="20">
        <v>26.605533000000005</v>
      </c>
      <c r="G9" s="20">
        <v>0.280671</v>
      </c>
      <c r="H9" s="20">
        <v>12.196223999999999</v>
      </c>
      <c r="I9" s="20">
        <v>0</v>
      </c>
      <c r="J9" s="20">
        <v>0</v>
      </c>
      <c r="K9" s="20">
        <v>5.5200399999999998</v>
      </c>
      <c r="L9" s="60">
        <f>SUM(C9:K9)</f>
        <v>45.338422000000008</v>
      </c>
    </row>
    <row r="10" spans="1:12" ht="19.5" customHeight="1">
      <c r="B10" s="62" t="s">
        <v>10</v>
      </c>
      <c r="C10" s="20">
        <v>137.88978899999998</v>
      </c>
      <c r="D10" s="20">
        <v>118.39862000000002</v>
      </c>
      <c r="E10" s="20">
        <v>81.340459999999993</v>
      </c>
      <c r="F10" s="20">
        <v>317.96545600000002</v>
      </c>
      <c r="G10" s="20">
        <v>78.045950000000005</v>
      </c>
      <c r="H10" s="20">
        <v>408.38503600000007</v>
      </c>
      <c r="I10" s="20">
        <v>42.673569999999998</v>
      </c>
      <c r="J10" s="20">
        <v>314.03836000000007</v>
      </c>
      <c r="K10" s="20">
        <v>133.6006880000001</v>
      </c>
      <c r="L10" s="60">
        <f>SUM(C10:K10)</f>
        <v>1632.3379290000003</v>
      </c>
    </row>
    <row r="11" spans="1:12" ht="19.5" customHeight="1">
      <c r="B11" s="64" t="s">
        <v>73</v>
      </c>
      <c r="C11" s="20">
        <v>24.716540000000002</v>
      </c>
      <c r="D11" s="20">
        <v>0</v>
      </c>
      <c r="E11" s="20">
        <v>2.4563359999999994</v>
      </c>
      <c r="F11" s="20">
        <v>0.69600000000000006</v>
      </c>
      <c r="G11" s="20">
        <v>14.579540000000001</v>
      </c>
      <c r="H11" s="20">
        <v>228.099322</v>
      </c>
      <c r="I11" s="20">
        <v>36.471692000000004</v>
      </c>
      <c r="J11" s="20">
        <v>22.959999999999997</v>
      </c>
      <c r="K11" s="20">
        <v>0</v>
      </c>
      <c r="L11" s="60">
        <f>SUM(C11:K11)</f>
        <v>329.97942999999998</v>
      </c>
    </row>
    <row r="12" spans="1:12" ht="19.5" customHeight="1">
      <c r="B12" s="46" t="s">
        <v>11</v>
      </c>
      <c r="C12" s="47">
        <f t="shared" ref="C12:L12" si="0">SUM(C7:C11)</f>
        <v>561.18951400000003</v>
      </c>
      <c r="D12" s="47">
        <f t="shared" si="0"/>
        <v>510.38919299999986</v>
      </c>
      <c r="E12" s="47">
        <f t="shared" si="0"/>
        <v>705.7684129999999</v>
      </c>
      <c r="F12" s="47">
        <f t="shared" si="0"/>
        <v>2506.4280940000003</v>
      </c>
      <c r="G12" s="47">
        <f t="shared" si="0"/>
        <v>103.54326600000002</v>
      </c>
      <c r="H12" s="47">
        <f t="shared" si="0"/>
        <v>1788.5855899999992</v>
      </c>
      <c r="I12" s="47">
        <f t="shared" si="0"/>
        <v>327.2242720000001</v>
      </c>
      <c r="J12" s="47">
        <f t="shared" si="0"/>
        <v>692.40524800000026</v>
      </c>
      <c r="K12" s="47">
        <f t="shared" si="0"/>
        <v>637.54017200000021</v>
      </c>
      <c r="L12" s="65">
        <f t="shared" si="0"/>
        <v>7833.0737619999991</v>
      </c>
    </row>
    <row r="13" spans="1:12" ht="19.5" customHeight="1">
      <c r="B13" s="251" t="s">
        <v>0</v>
      </c>
      <c r="C13" s="249">
        <v>183.85051299999998</v>
      </c>
      <c r="D13" s="20">
        <v>0.26643499999999998</v>
      </c>
      <c r="E13" s="20">
        <v>0</v>
      </c>
      <c r="F13" s="20">
        <v>313.15735900000004</v>
      </c>
      <c r="G13" s="20">
        <v>0</v>
      </c>
      <c r="H13" s="20">
        <v>472.39250999999985</v>
      </c>
      <c r="I13" s="20">
        <v>72.511780000000002</v>
      </c>
      <c r="J13" s="20">
        <v>471.31241200000017</v>
      </c>
      <c r="K13" s="20">
        <v>80.232258999999999</v>
      </c>
      <c r="L13" s="60">
        <f t="shared" ref="L13:L18" si="1">SUM(C13:K13)</f>
        <v>1593.7232680000002</v>
      </c>
    </row>
    <row r="14" spans="1:12" ht="19.5" customHeight="1">
      <c r="B14" s="56" t="s">
        <v>1</v>
      </c>
      <c r="C14" s="250">
        <v>295.60157500000014</v>
      </c>
      <c r="D14" s="20">
        <v>446.2075509999998</v>
      </c>
      <c r="E14" s="20">
        <v>174.91447400000001</v>
      </c>
      <c r="F14" s="20">
        <v>1414.5799589999999</v>
      </c>
      <c r="G14" s="20">
        <v>38.996380000000002</v>
      </c>
      <c r="H14" s="20">
        <v>604.40801699999997</v>
      </c>
      <c r="I14" s="20">
        <v>949.92628000000002</v>
      </c>
      <c r="J14" s="20">
        <v>597.65399700000034</v>
      </c>
      <c r="K14" s="20">
        <v>475.47750400000001</v>
      </c>
      <c r="L14" s="60">
        <f t="shared" si="1"/>
        <v>4997.7657370000015</v>
      </c>
    </row>
    <row r="15" spans="1:12" ht="19.5" customHeight="1">
      <c r="B15" s="56" t="s">
        <v>2</v>
      </c>
      <c r="C15" s="250">
        <v>0</v>
      </c>
      <c r="D15" s="20">
        <v>0.29181599999999996</v>
      </c>
      <c r="E15" s="20">
        <v>5.0759999999999996</v>
      </c>
      <c r="F15" s="20">
        <v>160.662441</v>
      </c>
      <c r="G15" s="20">
        <v>0</v>
      </c>
      <c r="H15" s="20">
        <v>85.222758000000027</v>
      </c>
      <c r="I15" s="20">
        <v>5.5214999999999996</v>
      </c>
      <c r="J15" s="20">
        <v>0</v>
      </c>
      <c r="K15" s="20">
        <v>0.68702900000000011</v>
      </c>
      <c r="L15" s="60">
        <f t="shared" si="1"/>
        <v>257.461544</v>
      </c>
    </row>
    <row r="16" spans="1:12" ht="19.5" customHeight="1">
      <c r="B16" s="248" t="s">
        <v>3</v>
      </c>
      <c r="C16" s="250">
        <v>0</v>
      </c>
      <c r="D16" s="20">
        <v>1.392471</v>
      </c>
      <c r="E16" s="20">
        <v>0</v>
      </c>
      <c r="F16" s="20">
        <v>0</v>
      </c>
      <c r="G16" s="20">
        <v>0</v>
      </c>
      <c r="H16" s="20">
        <v>4.4292999999999999E-2</v>
      </c>
      <c r="I16" s="20">
        <v>0</v>
      </c>
      <c r="J16" s="20">
        <v>0</v>
      </c>
      <c r="K16" s="20">
        <v>0</v>
      </c>
      <c r="L16" s="60">
        <f t="shared" si="1"/>
        <v>1.4367639999999999</v>
      </c>
    </row>
    <row r="17" spans="2:18" ht="19.5" customHeight="1">
      <c r="B17" s="248" t="s">
        <v>4</v>
      </c>
      <c r="C17" s="250">
        <v>88.921769999999981</v>
      </c>
      <c r="D17" s="20">
        <v>7.6055200000000012</v>
      </c>
      <c r="E17" s="20">
        <v>108.670569</v>
      </c>
      <c r="F17" s="20">
        <v>191.23938899999999</v>
      </c>
      <c r="G17" s="20">
        <v>3.5383999999999998</v>
      </c>
      <c r="H17" s="20">
        <v>194.01018000000002</v>
      </c>
      <c r="I17" s="20">
        <v>110.69246999999999</v>
      </c>
      <c r="J17" s="20">
        <v>30.628119999999999</v>
      </c>
      <c r="K17" s="20">
        <v>133.68630099999999</v>
      </c>
      <c r="L17" s="60">
        <f t="shared" si="1"/>
        <v>868.99271899999985</v>
      </c>
    </row>
    <row r="18" spans="2:18" ht="19.5" customHeight="1">
      <c r="B18" s="252" t="s">
        <v>5</v>
      </c>
      <c r="C18" s="253">
        <v>83.704815000000011</v>
      </c>
      <c r="D18" s="20">
        <v>82.264929000000009</v>
      </c>
      <c r="E18" s="20">
        <v>0</v>
      </c>
      <c r="F18" s="20">
        <v>244.68626999999967</v>
      </c>
      <c r="G18" s="20">
        <v>0</v>
      </c>
      <c r="H18" s="20">
        <v>166.56190699999999</v>
      </c>
      <c r="I18" s="20">
        <v>113.674256</v>
      </c>
      <c r="J18" s="20">
        <v>369.97833599999996</v>
      </c>
      <c r="K18" s="20">
        <v>188.302211</v>
      </c>
      <c r="L18" s="60">
        <f t="shared" si="1"/>
        <v>1249.1727239999996</v>
      </c>
    </row>
    <row r="19" spans="2:18" ht="19.5" customHeight="1">
      <c r="B19" s="46" t="s">
        <v>6</v>
      </c>
      <c r="C19" s="70">
        <f t="shared" ref="C19:K19" si="2">SUM(C13:C18)</f>
        <v>652.07867300000021</v>
      </c>
      <c r="D19" s="70">
        <f t="shared" si="2"/>
        <v>538.02872199999979</v>
      </c>
      <c r="E19" s="70">
        <f t="shared" si="2"/>
        <v>288.66104300000001</v>
      </c>
      <c r="F19" s="70">
        <f t="shared" si="2"/>
        <v>2324.3254179999994</v>
      </c>
      <c r="G19" s="70">
        <f t="shared" si="2"/>
        <v>42.534780000000005</v>
      </c>
      <c r="H19" s="70">
        <f t="shared" si="2"/>
        <v>1522.6396649999999</v>
      </c>
      <c r="I19" s="70">
        <f t="shared" si="2"/>
        <v>1252.326286</v>
      </c>
      <c r="J19" s="70">
        <f t="shared" si="2"/>
        <v>1469.5728650000005</v>
      </c>
      <c r="K19" s="70">
        <f t="shared" si="2"/>
        <v>878.38530400000013</v>
      </c>
      <c r="L19" s="71">
        <f>SUM(L13:L18)</f>
        <v>8968.552756000001</v>
      </c>
    </row>
    <row r="20" spans="2:18" ht="20.100000000000001" customHeight="1">
      <c r="B20" s="72" t="s">
        <v>79</v>
      </c>
      <c r="C20" s="246">
        <v>81.995390999999998</v>
      </c>
      <c r="D20" s="69">
        <v>113.15137400000002</v>
      </c>
      <c r="E20" s="69">
        <v>217.298632</v>
      </c>
      <c r="F20" s="69">
        <v>172.81501</v>
      </c>
      <c r="G20" s="69">
        <v>8.9417159999999996</v>
      </c>
      <c r="H20" s="69">
        <v>213.32373299999992</v>
      </c>
      <c r="I20" s="69">
        <v>8.9022610000000011</v>
      </c>
      <c r="J20" s="69">
        <v>1.1880790000000001</v>
      </c>
      <c r="K20" s="69">
        <v>86.201984000000053</v>
      </c>
      <c r="L20" s="60">
        <f>SUM(C20:K20)</f>
        <v>903.81817999999998</v>
      </c>
    </row>
    <row r="21" spans="2:18" ht="20.25" customHeight="1">
      <c r="B21" s="73" t="s">
        <v>35</v>
      </c>
      <c r="C21" s="94">
        <v>17.834168000000002</v>
      </c>
      <c r="D21" s="69">
        <v>51.690445000000004</v>
      </c>
      <c r="E21" s="69">
        <v>4.3845289999999997</v>
      </c>
      <c r="F21" s="69">
        <v>91.125000000000014</v>
      </c>
      <c r="G21" s="69">
        <v>2.4390620000000003</v>
      </c>
      <c r="H21" s="69">
        <v>89.107465999999974</v>
      </c>
      <c r="I21" s="69">
        <v>24.41018</v>
      </c>
      <c r="J21" s="69">
        <v>3.5466600000000001</v>
      </c>
      <c r="K21" s="69">
        <v>14.263941000000001</v>
      </c>
      <c r="L21" s="60">
        <f>SUM(C21:K21)</f>
        <v>298.80145099999999</v>
      </c>
    </row>
    <row r="22" spans="2:18" ht="20.25" customHeight="1">
      <c r="B22" s="46" t="s">
        <v>80</v>
      </c>
      <c r="C22" s="74">
        <f t="shared" ref="C22:L22" si="3">SUM(C20:C21)</f>
        <v>99.829559000000003</v>
      </c>
      <c r="D22" s="47">
        <f t="shared" si="3"/>
        <v>164.84181900000002</v>
      </c>
      <c r="E22" s="47">
        <f t="shared" si="3"/>
        <v>221.68316099999998</v>
      </c>
      <c r="F22" s="47">
        <f t="shared" si="3"/>
        <v>263.94001000000003</v>
      </c>
      <c r="G22" s="47">
        <f t="shared" si="3"/>
        <v>11.380777999999999</v>
      </c>
      <c r="H22" s="47">
        <f t="shared" si="3"/>
        <v>302.43119899999988</v>
      </c>
      <c r="I22" s="47">
        <f t="shared" si="3"/>
        <v>33.312441</v>
      </c>
      <c r="J22" s="47">
        <f t="shared" si="3"/>
        <v>4.7347390000000003</v>
      </c>
      <c r="K22" s="47">
        <f t="shared" si="3"/>
        <v>100.46592500000006</v>
      </c>
      <c r="L22" s="65">
        <f t="shared" si="3"/>
        <v>1202.619631</v>
      </c>
    </row>
    <row r="23" spans="2:18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184"/>
  <sheetViews>
    <sheetView showGridLines="0" workbookViewId="0"/>
  </sheetViews>
  <sheetFormatPr defaultRowHeight="12.75"/>
  <cols>
    <col min="1" max="1" width="4.28515625" style="137" customWidth="1"/>
    <col min="2" max="2" width="12.7109375" style="137" customWidth="1"/>
    <col min="3" max="3" width="17" style="137" customWidth="1"/>
    <col min="4" max="4" width="17.28515625" style="137" customWidth="1"/>
    <col min="5" max="5" width="15.140625" style="137" customWidth="1"/>
    <col min="6" max="6" width="16" style="137" customWidth="1"/>
    <col min="7" max="7" width="12.85546875" style="137" customWidth="1"/>
    <col min="8" max="8" width="12.42578125" style="137" customWidth="1"/>
    <col min="9" max="9" width="11.42578125" style="137" customWidth="1"/>
    <col min="10" max="10" width="12.85546875" style="137" customWidth="1"/>
    <col min="11" max="11" width="13.7109375" style="137" customWidth="1"/>
    <col min="12" max="16384" width="9.140625" style="137"/>
  </cols>
  <sheetData>
    <row r="1" spans="1:14">
      <c r="A1" s="121"/>
    </row>
    <row r="2" spans="1:14" ht="18.75">
      <c r="B2" s="215" t="s">
        <v>257</v>
      </c>
      <c r="C2" s="216"/>
      <c r="D2" s="216"/>
      <c r="E2" s="217"/>
      <c r="F2" s="217"/>
      <c r="G2" s="217"/>
      <c r="H2" s="217"/>
      <c r="I2" s="217"/>
      <c r="J2" s="217"/>
      <c r="K2" s="217"/>
    </row>
    <row r="3" spans="1:14" ht="18.75">
      <c r="B3" s="52" t="s">
        <v>17</v>
      </c>
      <c r="C3" s="216"/>
      <c r="D3" s="216"/>
      <c r="E3" s="217"/>
      <c r="F3" s="217"/>
      <c r="G3" s="217"/>
      <c r="H3" s="217"/>
      <c r="I3" s="217"/>
      <c r="J3" s="217"/>
      <c r="K3" s="217"/>
    </row>
    <row r="4" spans="1:14" ht="15.75">
      <c r="B4" s="218"/>
      <c r="C4" s="216"/>
      <c r="D4" s="216"/>
      <c r="E4" s="217"/>
      <c r="F4" s="217"/>
      <c r="G4" s="217"/>
      <c r="H4" s="217"/>
      <c r="I4" s="217"/>
      <c r="J4" s="217"/>
      <c r="K4" s="217"/>
    </row>
    <row r="5" spans="1:14">
      <c r="B5" s="128" t="s">
        <v>81</v>
      </c>
      <c r="C5" s="241" t="s">
        <v>81</v>
      </c>
      <c r="D5" s="242"/>
      <c r="E5" s="470" t="s">
        <v>85</v>
      </c>
      <c r="F5" s="470"/>
      <c r="G5" s="470"/>
      <c r="H5" s="470"/>
      <c r="I5" s="470"/>
      <c r="J5" s="470"/>
      <c r="K5" s="470"/>
      <c r="L5" s="470"/>
      <c r="M5" s="470"/>
      <c r="N5" s="125" t="s">
        <v>81</v>
      </c>
    </row>
    <row r="6" spans="1:14" ht="25.5">
      <c r="B6" s="139" t="s">
        <v>163</v>
      </c>
      <c r="C6" s="243" t="s">
        <v>12</v>
      </c>
      <c r="D6" s="244"/>
      <c r="E6" s="29" t="s">
        <v>167</v>
      </c>
      <c r="F6" s="29" t="s">
        <v>168</v>
      </c>
      <c r="G6" s="29" t="s">
        <v>169</v>
      </c>
      <c r="H6" s="29" t="s">
        <v>170</v>
      </c>
      <c r="I6" s="29" t="s">
        <v>171</v>
      </c>
      <c r="J6" s="29" t="s">
        <v>172</v>
      </c>
      <c r="K6" s="29" t="s">
        <v>173</v>
      </c>
      <c r="L6" s="29" t="s">
        <v>174</v>
      </c>
      <c r="M6" s="142" t="s">
        <v>175</v>
      </c>
      <c r="N6" s="126" t="s">
        <v>176</v>
      </c>
    </row>
    <row r="7" spans="1:14">
      <c r="B7" s="471" t="s">
        <v>178</v>
      </c>
      <c r="C7" s="469" t="s">
        <v>216</v>
      </c>
      <c r="D7" s="219" t="s">
        <v>216</v>
      </c>
      <c r="E7" s="154">
        <v>666</v>
      </c>
      <c r="F7" s="155">
        <v>388</v>
      </c>
      <c r="G7" s="155">
        <v>176</v>
      </c>
      <c r="H7" s="155">
        <v>902</v>
      </c>
      <c r="I7" s="155">
        <v>2</v>
      </c>
      <c r="J7" s="155">
        <v>916</v>
      </c>
      <c r="K7" s="155">
        <v>323</v>
      </c>
      <c r="L7" s="155">
        <v>1161</v>
      </c>
      <c r="M7" s="220">
        <v>357</v>
      </c>
      <c r="N7" s="147">
        <f>SUM(E7:M7)</f>
        <v>4891</v>
      </c>
    </row>
    <row r="8" spans="1:14">
      <c r="B8" s="472"/>
      <c r="C8" s="469"/>
      <c r="D8" s="219" t="s">
        <v>217</v>
      </c>
      <c r="E8" s="154">
        <v>45</v>
      </c>
      <c r="F8" s="155">
        <v>30</v>
      </c>
      <c r="G8" s="155">
        <v>31</v>
      </c>
      <c r="H8" s="155">
        <v>141</v>
      </c>
      <c r="I8" s="155">
        <v>6</v>
      </c>
      <c r="J8" s="155">
        <v>146</v>
      </c>
      <c r="K8" s="155">
        <v>0</v>
      </c>
      <c r="L8" s="155">
        <v>50</v>
      </c>
      <c r="M8" s="220">
        <v>87</v>
      </c>
      <c r="N8" s="147">
        <f>SUM(E8:M8)</f>
        <v>536</v>
      </c>
    </row>
    <row r="9" spans="1:14">
      <c r="B9" s="472"/>
      <c r="C9" s="221" t="s">
        <v>11</v>
      </c>
      <c r="D9" s="222"/>
      <c r="E9" s="223">
        <f t="shared" ref="E9:N9" si="0">SUBTOTAL(9,E7:E8)</f>
        <v>711</v>
      </c>
      <c r="F9" s="151">
        <f t="shared" si="0"/>
        <v>418</v>
      </c>
      <c r="G9" s="151">
        <f t="shared" si="0"/>
        <v>207</v>
      </c>
      <c r="H9" s="151">
        <f t="shared" si="0"/>
        <v>1043</v>
      </c>
      <c r="I9" s="151">
        <f t="shared" si="0"/>
        <v>8</v>
      </c>
      <c r="J9" s="151">
        <f t="shared" si="0"/>
        <v>1062</v>
      </c>
      <c r="K9" s="151">
        <f t="shared" si="0"/>
        <v>323</v>
      </c>
      <c r="L9" s="151">
        <f t="shared" si="0"/>
        <v>1211</v>
      </c>
      <c r="M9" s="224">
        <f t="shared" si="0"/>
        <v>444</v>
      </c>
      <c r="N9" s="152">
        <f t="shared" si="0"/>
        <v>5427</v>
      </c>
    </row>
    <row r="10" spans="1:14">
      <c r="B10" s="472"/>
      <c r="C10" s="469" t="s">
        <v>150</v>
      </c>
      <c r="D10" s="219" t="s">
        <v>0</v>
      </c>
      <c r="E10" s="154">
        <v>11</v>
      </c>
      <c r="F10" s="155">
        <v>31</v>
      </c>
      <c r="G10" s="155">
        <v>0</v>
      </c>
      <c r="H10" s="155">
        <v>112</v>
      </c>
      <c r="I10" s="155">
        <v>0</v>
      </c>
      <c r="J10" s="155">
        <v>6</v>
      </c>
      <c r="K10" s="155">
        <v>0</v>
      </c>
      <c r="L10" s="155">
        <v>0</v>
      </c>
      <c r="M10" s="220">
        <v>0</v>
      </c>
      <c r="N10" s="147">
        <f t="shared" ref="N10:N16" si="1">SUM(E10:M10)</f>
        <v>160</v>
      </c>
    </row>
    <row r="11" spans="1:14">
      <c r="B11" s="472"/>
      <c r="C11" s="469"/>
      <c r="D11" s="219" t="s">
        <v>1</v>
      </c>
      <c r="E11" s="154">
        <v>375.51499999999999</v>
      </c>
      <c r="F11" s="155">
        <v>29.632999999999999</v>
      </c>
      <c r="G11" s="155">
        <v>7.8419999999999996</v>
      </c>
      <c r="H11" s="155">
        <v>296.58100000000002</v>
      </c>
      <c r="I11" s="155">
        <v>0</v>
      </c>
      <c r="J11" s="155">
        <v>75.578000000000003</v>
      </c>
      <c r="K11" s="155">
        <v>743.16200000000003</v>
      </c>
      <c r="L11" s="155">
        <v>158.03200000000001</v>
      </c>
      <c r="M11" s="220">
        <v>292.06799999999998</v>
      </c>
      <c r="N11" s="147">
        <f t="shared" si="1"/>
        <v>1978.4109999999998</v>
      </c>
    </row>
    <row r="12" spans="1:14">
      <c r="B12" s="472"/>
      <c r="C12" s="469"/>
      <c r="D12" s="219" t="s">
        <v>3</v>
      </c>
      <c r="E12" s="154">
        <v>0</v>
      </c>
      <c r="F12" s="155">
        <v>3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220">
        <v>0</v>
      </c>
      <c r="N12" s="147">
        <f t="shared" si="1"/>
        <v>3</v>
      </c>
    </row>
    <row r="13" spans="1:14">
      <c r="B13" s="472"/>
      <c r="C13" s="469"/>
      <c r="D13" s="219" t="s">
        <v>4</v>
      </c>
      <c r="E13" s="154">
        <v>3</v>
      </c>
      <c r="F13" s="155">
        <v>18</v>
      </c>
      <c r="G13" s="155">
        <v>0</v>
      </c>
      <c r="H13" s="155">
        <v>53</v>
      </c>
      <c r="I13" s="155">
        <v>36</v>
      </c>
      <c r="J13" s="155">
        <v>20</v>
      </c>
      <c r="K13" s="155">
        <v>6</v>
      </c>
      <c r="L13" s="155">
        <v>51</v>
      </c>
      <c r="M13" s="220">
        <v>7</v>
      </c>
      <c r="N13" s="147">
        <f t="shared" si="1"/>
        <v>194</v>
      </c>
    </row>
    <row r="14" spans="1:14">
      <c r="B14" s="472"/>
      <c r="C14" s="469"/>
      <c r="D14" s="219" t="s">
        <v>5</v>
      </c>
      <c r="E14" s="154">
        <v>0</v>
      </c>
      <c r="F14" s="155">
        <v>0</v>
      </c>
      <c r="G14" s="155">
        <v>0</v>
      </c>
      <c r="H14" s="155">
        <v>41</v>
      </c>
      <c r="I14" s="155">
        <v>0</v>
      </c>
      <c r="J14" s="155">
        <v>0</v>
      </c>
      <c r="K14" s="155">
        <v>0</v>
      </c>
      <c r="L14" s="155">
        <v>0</v>
      </c>
      <c r="M14" s="220">
        <v>0</v>
      </c>
      <c r="N14" s="147">
        <f t="shared" si="1"/>
        <v>41</v>
      </c>
    </row>
    <row r="15" spans="1:14">
      <c r="B15" s="472"/>
      <c r="C15" s="156" t="s">
        <v>6</v>
      </c>
      <c r="D15" s="222"/>
      <c r="E15" s="223">
        <f t="shared" ref="E15:N15" si="2">SUBTOTAL(9,E10:E14)</f>
        <v>389.51499999999999</v>
      </c>
      <c r="F15" s="151">
        <f t="shared" si="2"/>
        <v>81.632999999999996</v>
      </c>
      <c r="G15" s="151">
        <f t="shared" si="2"/>
        <v>7.8419999999999996</v>
      </c>
      <c r="H15" s="151">
        <f t="shared" si="2"/>
        <v>502.58100000000002</v>
      </c>
      <c r="I15" s="151">
        <f t="shared" si="2"/>
        <v>36</v>
      </c>
      <c r="J15" s="151">
        <f t="shared" si="2"/>
        <v>101.578</v>
      </c>
      <c r="K15" s="151">
        <f t="shared" si="2"/>
        <v>749.16200000000003</v>
      </c>
      <c r="L15" s="151">
        <f t="shared" si="2"/>
        <v>209.03200000000001</v>
      </c>
      <c r="M15" s="224">
        <f t="shared" si="2"/>
        <v>299.06799999999998</v>
      </c>
      <c r="N15" s="152">
        <f t="shared" si="2"/>
        <v>2376.4110000000001</v>
      </c>
    </row>
    <row r="16" spans="1:14">
      <c r="B16" s="472"/>
      <c r="C16" s="225" t="s">
        <v>218</v>
      </c>
      <c r="D16" s="219" t="s">
        <v>219</v>
      </c>
      <c r="E16" s="154">
        <v>88</v>
      </c>
      <c r="F16" s="155">
        <v>24</v>
      </c>
      <c r="G16" s="155">
        <v>137</v>
      </c>
      <c r="H16" s="155">
        <v>290</v>
      </c>
      <c r="I16" s="155">
        <v>9</v>
      </c>
      <c r="J16" s="155">
        <v>236</v>
      </c>
      <c r="K16" s="155">
        <v>31</v>
      </c>
      <c r="L16" s="155">
        <v>2</v>
      </c>
      <c r="M16" s="220">
        <v>83</v>
      </c>
      <c r="N16" s="147">
        <f t="shared" si="1"/>
        <v>900</v>
      </c>
    </row>
    <row r="17" spans="2:14">
      <c r="B17" s="473"/>
      <c r="C17" s="171" t="s">
        <v>220</v>
      </c>
      <c r="D17" s="222"/>
      <c r="E17" s="223">
        <f t="shared" ref="E17:N17" si="3">SUBTOTAL(9,E16:E16)</f>
        <v>88</v>
      </c>
      <c r="F17" s="151">
        <f t="shared" si="3"/>
        <v>24</v>
      </c>
      <c r="G17" s="151">
        <f t="shared" si="3"/>
        <v>137</v>
      </c>
      <c r="H17" s="151">
        <f t="shared" si="3"/>
        <v>290</v>
      </c>
      <c r="I17" s="151">
        <f t="shared" si="3"/>
        <v>9</v>
      </c>
      <c r="J17" s="151">
        <f t="shared" si="3"/>
        <v>236</v>
      </c>
      <c r="K17" s="151">
        <f t="shared" si="3"/>
        <v>31</v>
      </c>
      <c r="L17" s="151">
        <f t="shared" si="3"/>
        <v>2</v>
      </c>
      <c r="M17" s="224">
        <f t="shared" si="3"/>
        <v>83</v>
      </c>
      <c r="N17" s="152">
        <f t="shared" si="3"/>
        <v>900</v>
      </c>
    </row>
    <row r="18" spans="2:14">
      <c r="B18" s="200" t="s">
        <v>190</v>
      </c>
      <c r="C18" s="172"/>
      <c r="D18" s="172"/>
      <c r="E18" s="74">
        <f t="shared" ref="E18:N18" si="4">SUBTOTAL(9,E7:E16)</f>
        <v>1188.5149999999999</v>
      </c>
      <c r="F18" s="47">
        <f t="shared" si="4"/>
        <v>523.63300000000004</v>
      </c>
      <c r="G18" s="47">
        <f t="shared" si="4"/>
        <v>351.84199999999998</v>
      </c>
      <c r="H18" s="47">
        <f t="shared" si="4"/>
        <v>1835.5810000000001</v>
      </c>
      <c r="I18" s="47">
        <f t="shared" si="4"/>
        <v>53</v>
      </c>
      <c r="J18" s="47">
        <f t="shared" si="4"/>
        <v>1399.578</v>
      </c>
      <c r="K18" s="47">
        <f t="shared" si="4"/>
        <v>1103.162</v>
      </c>
      <c r="L18" s="47">
        <f t="shared" si="4"/>
        <v>1422.0319999999999</v>
      </c>
      <c r="M18" s="78">
        <f t="shared" si="4"/>
        <v>826.06799999999998</v>
      </c>
      <c r="N18" s="65">
        <f t="shared" si="4"/>
        <v>8703.4110000000001</v>
      </c>
    </row>
    <row r="19" spans="2:14">
      <c r="B19" s="471" t="s">
        <v>191</v>
      </c>
      <c r="C19" s="467" t="s">
        <v>216</v>
      </c>
      <c r="D19" s="219" t="s">
        <v>216</v>
      </c>
      <c r="E19" s="154">
        <v>650.32600000000002</v>
      </c>
      <c r="F19" s="155">
        <v>316.18400000000003</v>
      </c>
      <c r="G19" s="155">
        <v>533.9190000000001</v>
      </c>
      <c r="H19" s="155">
        <v>1281.23</v>
      </c>
      <c r="I19" s="155">
        <v>5.8759999999999994</v>
      </c>
      <c r="J19" s="155">
        <v>943.82799999999997</v>
      </c>
      <c r="K19" s="155">
        <v>1990.6589999999999</v>
      </c>
      <c r="L19" s="155">
        <v>998.19</v>
      </c>
      <c r="M19" s="220">
        <v>496.43899999999996</v>
      </c>
      <c r="N19" s="147">
        <f t="shared" ref="N19:N28" si="5">SUM(E19:M19)</f>
        <v>7216.6509999999998</v>
      </c>
    </row>
    <row r="20" spans="2:14">
      <c r="B20" s="472"/>
      <c r="C20" s="468"/>
      <c r="D20" s="219" t="s">
        <v>217</v>
      </c>
      <c r="E20" s="154">
        <v>48.836999999999996</v>
      </c>
      <c r="F20" s="155">
        <v>48.098999999999997</v>
      </c>
      <c r="G20" s="155">
        <v>19.195599999999999</v>
      </c>
      <c r="H20" s="155">
        <v>63.634</v>
      </c>
      <c r="I20" s="155">
        <v>25.268000000000001</v>
      </c>
      <c r="J20" s="155">
        <v>212.876</v>
      </c>
      <c r="K20" s="155">
        <v>0</v>
      </c>
      <c r="L20" s="155">
        <v>0</v>
      </c>
      <c r="M20" s="220">
        <v>72.808000000000007</v>
      </c>
      <c r="N20" s="147">
        <f t="shared" si="5"/>
        <v>490.7176</v>
      </c>
    </row>
    <row r="21" spans="2:14">
      <c r="B21" s="472"/>
      <c r="C21" s="156" t="s">
        <v>11</v>
      </c>
      <c r="D21" s="222"/>
      <c r="E21" s="223">
        <f t="shared" ref="E21:N21" si="6">SUBTOTAL(9,E19:E20)</f>
        <v>699.16300000000001</v>
      </c>
      <c r="F21" s="151">
        <f t="shared" si="6"/>
        <v>364.28300000000002</v>
      </c>
      <c r="G21" s="151">
        <f t="shared" si="6"/>
        <v>553.11460000000011</v>
      </c>
      <c r="H21" s="151">
        <f t="shared" si="6"/>
        <v>1344.864</v>
      </c>
      <c r="I21" s="151">
        <f t="shared" si="6"/>
        <v>31.143999999999998</v>
      </c>
      <c r="J21" s="151">
        <f t="shared" si="6"/>
        <v>1156.704</v>
      </c>
      <c r="K21" s="151">
        <f t="shared" si="6"/>
        <v>1990.6589999999999</v>
      </c>
      <c r="L21" s="151">
        <f t="shared" si="6"/>
        <v>998.19</v>
      </c>
      <c r="M21" s="224">
        <f t="shared" si="6"/>
        <v>569.24699999999996</v>
      </c>
      <c r="N21" s="152">
        <f t="shared" si="6"/>
        <v>7707.3685999999998</v>
      </c>
    </row>
    <row r="22" spans="2:14">
      <c r="B22" s="472"/>
      <c r="C22" s="467" t="s">
        <v>150</v>
      </c>
      <c r="D22" s="219" t="s">
        <v>0</v>
      </c>
      <c r="E22" s="154">
        <v>0</v>
      </c>
      <c r="F22" s="155">
        <v>0</v>
      </c>
      <c r="G22" s="155">
        <v>0</v>
      </c>
      <c r="H22" s="155">
        <v>95.510999999999996</v>
      </c>
      <c r="I22" s="155">
        <v>0</v>
      </c>
      <c r="J22" s="155">
        <v>24.015000000000001</v>
      </c>
      <c r="K22" s="155">
        <v>39.191000000000003</v>
      </c>
      <c r="L22" s="155">
        <v>0</v>
      </c>
      <c r="M22" s="220">
        <v>0</v>
      </c>
      <c r="N22" s="147">
        <f t="shared" si="5"/>
        <v>158.71699999999998</v>
      </c>
    </row>
    <row r="23" spans="2:14">
      <c r="B23" s="472"/>
      <c r="C23" s="469"/>
      <c r="D23" s="219" t="s">
        <v>1</v>
      </c>
      <c r="E23" s="154">
        <v>477.339</v>
      </c>
      <c r="F23" s="155">
        <v>17.143000000000001</v>
      </c>
      <c r="G23" s="155">
        <v>27.250999999999998</v>
      </c>
      <c r="H23" s="155">
        <v>166.25800000000001</v>
      </c>
      <c r="I23" s="155">
        <v>0</v>
      </c>
      <c r="J23" s="155">
        <v>36.700000000000003</v>
      </c>
      <c r="K23" s="155">
        <v>485.8</v>
      </c>
      <c r="L23" s="155">
        <v>412.4</v>
      </c>
      <c r="M23" s="220">
        <v>181.6</v>
      </c>
      <c r="N23" s="147">
        <f t="shared" si="5"/>
        <v>1804.491</v>
      </c>
    </row>
    <row r="24" spans="2:14">
      <c r="B24" s="472"/>
      <c r="C24" s="469"/>
      <c r="D24" s="219" t="s">
        <v>3</v>
      </c>
      <c r="E24" s="154">
        <v>0</v>
      </c>
      <c r="F24" s="155">
        <v>5.34</v>
      </c>
      <c r="G24" s="155">
        <v>0</v>
      </c>
      <c r="H24" s="155">
        <v>0</v>
      </c>
      <c r="I24" s="155">
        <v>0</v>
      </c>
      <c r="J24" s="155">
        <v>1.431</v>
      </c>
      <c r="K24" s="155">
        <v>0</v>
      </c>
      <c r="L24" s="155">
        <v>0</v>
      </c>
      <c r="M24" s="220">
        <v>0</v>
      </c>
      <c r="N24" s="147">
        <f t="shared" si="5"/>
        <v>6.7709999999999999</v>
      </c>
    </row>
    <row r="25" spans="2:14">
      <c r="B25" s="472"/>
      <c r="C25" s="469"/>
      <c r="D25" s="219" t="s">
        <v>4</v>
      </c>
      <c r="E25" s="154">
        <v>0</v>
      </c>
      <c r="F25" s="155">
        <v>28.8</v>
      </c>
      <c r="G25" s="155">
        <v>15</v>
      </c>
      <c r="H25" s="155">
        <v>65.087999999999994</v>
      </c>
      <c r="I25" s="155">
        <v>35.414999999999999</v>
      </c>
      <c r="J25" s="155">
        <v>31.796999999999997</v>
      </c>
      <c r="K25" s="155">
        <v>11.502000000000001</v>
      </c>
      <c r="L25" s="155">
        <v>25.13</v>
      </c>
      <c r="M25" s="220">
        <v>21.689</v>
      </c>
      <c r="N25" s="147">
        <f t="shared" si="5"/>
        <v>234.42099999999999</v>
      </c>
    </row>
    <row r="26" spans="2:14">
      <c r="B26" s="472"/>
      <c r="C26" s="468"/>
      <c r="D26" s="219" t="s">
        <v>5</v>
      </c>
      <c r="E26" s="154">
        <v>0</v>
      </c>
      <c r="F26" s="155">
        <v>0</v>
      </c>
      <c r="G26" s="155">
        <v>15</v>
      </c>
      <c r="H26" s="155">
        <v>314.69900000000001</v>
      </c>
      <c r="I26" s="155">
        <v>0</v>
      </c>
      <c r="J26" s="155">
        <v>12.742000000000001</v>
      </c>
      <c r="K26" s="155">
        <v>3.71</v>
      </c>
      <c r="L26" s="155">
        <v>1.577</v>
      </c>
      <c r="M26" s="220">
        <v>0</v>
      </c>
      <c r="N26" s="147">
        <f t="shared" si="5"/>
        <v>347.72800000000001</v>
      </c>
    </row>
    <row r="27" spans="2:14">
      <c r="B27" s="472"/>
      <c r="C27" s="156" t="s">
        <v>6</v>
      </c>
      <c r="D27" s="222"/>
      <c r="E27" s="223">
        <f t="shared" ref="E27:N27" si="7">SUBTOTAL(9,E22:E26)</f>
        <v>477.339</v>
      </c>
      <c r="F27" s="151">
        <f t="shared" si="7"/>
        <v>51.283000000000001</v>
      </c>
      <c r="G27" s="151">
        <f t="shared" si="7"/>
        <v>57.250999999999998</v>
      </c>
      <c r="H27" s="151">
        <f t="shared" si="7"/>
        <v>641.55600000000004</v>
      </c>
      <c r="I27" s="151">
        <f t="shared" si="7"/>
        <v>35.414999999999999</v>
      </c>
      <c r="J27" s="151">
        <f t="shared" si="7"/>
        <v>106.685</v>
      </c>
      <c r="K27" s="151">
        <f t="shared" si="7"/>
        <v>540.20299999999997</v>
      </c>
      <c r="L27" s="151">
        <f t="shared" si="7"/>
        <v>439.10699999999997</v>
      </c>
      <c r="M27" s="224">
        <f t="shared" si="7"/>
        <v>203.28899999999999</v>
      </c>
      <c r="N27" s="152">
        <f t="shared" si="7"/>
        <v>2552.1280000000002</v>
      </c>
    </row>
    <row r="28" spans="2:14">
      <c r="B28" s="472"/>
      <c r="C28" s="474" t="s">
        <v>218</v>
      </c>
      <c r="D28" s="474" t="s">
        <v>219</v>
      </c>
      <c r="E28" s="154">
        <v>55.082000000000001</v>
      </c>
      <c r="F28" s="155">
        <v>36.033999999999999</v>
      </c>
      <c r="G28" s="155">
        <v>159.02459999999999</v>
      </c>
      <c r="H28" s="155">
        <v>601.91700000000003</v>
      </c>
      <c r="I28" s="155">
        <v>41.82</v>
      </c>
      <c r="J28" s="155">
        <v>217.52100000000002</v>
      </c>
      <c r="K28" s="155">
        <v>41.673999999999999</v>
      </c>
      <c r="L28" s="155">
        <v>1.0920000000000001</v>
      </c>
      <c r="M28" s="220">
        <v>68.563000000000002</v>
      </c>
      <c r="N28" s="147">
        <f t="shared" si="5"/>
        <v>1222.7276000000004</v>
      </c>
    </row>
    <row r="29" spans="2:14">
      <c r="B29" s="473"/>
      <c r="C29" s="226" t="s">
        <v>220</v>
      </c>
      <c r="D29" s="227"/>
      <c r="E29" s="228">
        <f t="shared" ref="E29:N29" si="8">SUBTOTAL(9,E28:E28)</f>
        <v>55.082000000000001</v>
      </c>
      <c r="F29" s="159">
        <f t="shared" si="8"/>
        <v>36.033999999999999</v>
      </c>
      <c r="G29" s="159">
        <f t="shared" si="8"/>
        <v>159.02459999999999</v>
      </c>
      <c r="H29" s="159">
        <f t="shared" si="8"/>
        <v>601.91700000000003</v>
      </c>
      <c r="I29" s="159">
        <f t="shared" si="8"/>
        <v>41.82</v>
      </c>
      <c r="J29" s="159">
        <f t="shared" si="8"/>
        <v>217.52100000000002</v>
      </c>
      <c r="K29" s="159">
        <f t="shared" si="8"/>
        <v>41.673999999999999</v>
      </c>
      <c r="L29" s="159">
        <f t="shared" si="8"/>
        <v>1.0920000000000001</v>
      </c>
      <c r="M29" s="229">
        <f t="shared" si="8"/>
        <v>68.563000000000002</v>
      </c>
      <c r="N29" s="145">
        <f t="shared" si="8"/>
        <v>1222.7276000000004</v>
      </c>
    </row>
    <row r="30" spans="2:14">
      <c r="B30" s="83" t="s">
        <v>192</v>
      </c>
      <c r="C30" s="172"/>
      <c r="D30" s="172"/>
      <c r="E30" s="74">
        <f t="shared" ref="E30:N30" si="9">SUBTOTAL(9,E19:E28)</f>
        <v>1231.5840000000001</v>
      </c>
      <c r="F30" s="47">
        <f t="shared" si="9"/>
        <v>451.6</v>
      </c>
      <c r="G30" s="47">
        <f t="shared" si="9"/>
        <v>769.39020000000005</v>
      </c>
      <c r="H30" s="47">
        <f t="shared" si="9"/>
        <v>2588.337</v>
      </c>
      <c r="I30" s="47">
        <f t="shared" si="9"/>
        <v>108.37899999999999</v>
      </c>
      <c r="J30" s="47">
        <f t="shared" si="9"/>
        <v>1480.91</v>
      </c>
      <c r="K30" s="47">
        <f t="shared" si="9"/>
        <v>2572.5360000000001</v>
      </c>
      <c r="L30" s="47">
        <f t="shared" si="9"/>
        <v>1438.3890000000004</v>
      </c>
      <c r="M30" s="78">
        <f t="shared" si="9"/>
        <v>841.09899999999993</v>
      </c>
      <c r="N30" s="65">
        <f t="shared" si="9"/>
        <v>11482.224200000001</v>
      </c>
    </row>
    <row r="31" spans="2:14">
      <c r="B31" s="442" t="s">
        <v>193</v>
      </c>
      <c r="C31" s="467" t="s">
        <v>216</v>
      </c>
      <c r="D31" s="219" t="s">
        <v>216</v>
      </c>
      <c r="E31" s="154">
        <v>473.16339222323154</v>
      </c>
      <c r="F31" s="155">
        <v>788.41990568801759</v>
      </c>
      <c r="G31" s="155">
        <v>317.80952860929074</v>
      </c>
      <c r="H31" s="155">
        <v>1563.1773794601293</v>
      </c>
      <c r="I31" s="155">
        <v>7.4310700682401656</v>
      </c>
      <c r="J31" s="155">
        <v>1271.4496197860624</v>
      </c>
      <c r="K31" s="155">
        <v>392.45414476944279</v>
      </c>
      <c r="L31" s="155">
        <v>734.22644023540613</v>
      </c>
      <c r="M31" s="220">
        <v>357.05115993258914</v>
      </c>
      <c r="N31" s="147">
        <f t="shared" ref="N31:N42" si="10">SUM(E31:M31)</f>
        <v>5905.1826407724093</v>
      </c>
    </row>
    <row r="32" spans="2:14">
      <c r="B32" s="443"/>
      <c r="C32" s="468"/>
      <c r="D32" s="219" t="s">
        <v>217</v>
      </c>
      <c r="E32" s="154">
        <v>31.158170252799987</v>
      </c>
      <c r="F32" s="155">
        <v>44.398120876312255</v>
      </c>
      <c r="G32" s="155">
        <v>12.493354162156583</v>
      </c>
      <c r="H32" s="155">
        <v>100.2631904736124</v>
      </c>
      <c r="I32" s="155">
        <v>36.723999999999997</v>
      </c>
      <c r="J32" s="155">
        <v>379.42570057652881</v>
      </c>
      <c r="K32" s="155">
        <v>0</v>
      </c>
      <c r="L32" s="155">
        <v>61.138210144042972</v>
      </c>
      <c r="M32" s="220">
        <v>18.728949983123691</v>
      </c>
      <c r="N32" s="147">
        <f t="shared" si="10"/>
        <v>684.32969646857669</v>
      </c>
    </row>
    <row r="33" spans="2:14">
      <c r="B33" s="443"/>
      <c r="C33" s="156" t="s">
        <v>11</v>
      </c>
      <c r="D33" s="222"/>
      <c r="E33" s="223">
        <f t="shared" ref="E33:N33" si="11">SUBTOTAL(9,E31:E32)</f>
        <v>504.32156247603154</v>
      </c>
      <c r="F33" s="151">
        <f t="shared" si="11"/>
        <v>832.8180265643299</v>
      </c>
      <c r="G33" s="151">
        <f t="shared" si="11"/>
        <v>330.30288277144734</v>
      </c>
      <c r="H33" s="151">
        <f t="shared" si="11"/>
        <v>1663.4405699337417</v>
      </c>
      <c r="I33" s="151">
        <f t="shared" si="11"/>
        <v>44.155070068240164</v>
      </c>
      <c r="J33" s="151">
        <f t="shared" si="11"/>
        <v>1650.8753203625911</v>
      </c>
      <c r="K33" s="151">
        <f t="shared" si="11"/>
        <v>392.45414476944279</v>
      </c>
      <c r="L33" s="151">
        <f t="shared" si="11"/>
        <v>795.36465037944913</v>
      </c>
      <c r="M33" s="224">
        <f t="shared" si="11"/>
        <v>375.78010991571284</v>
      </c>
      <c r="N33" s="152">
        <f t="shared" si="11"/>
        <v>6589.5123372409862</v>
      </c>
    </row>
    <row r="34" spans="2:14">
      <c r="B34" s="443"/>
      <c r="C34" s="467" t="s">
        <v>150</v>
      </c>
      <c r="D34" s="219" t="s">
        <v>0</v>
      </c>
      <c r="E34" s="154">
        <v>0</v>
      </c>
      <c r="F34" s="155">
        <v>0</v>
      </c>
      <c r="G34" s="155">
        <v>0</v>
      </c>
      <c r="H34" s="155">
        <v>107.01271992674469</v>
      </c>
      <c r="I34" s="155">
        <v>0</v>
      </c>
      <c r="J34" s="155">
        <v>42.96570995569229</v>
      </c>
      <c r="K34" s="155">
        <v>45.626880104422568</v>
      </c>
      <c r="L34" s="155">
        <v>26.005259699195623</v>
      </c>
      <c r="M34" s="220">
        <v>0</v>
      </c>
      <c r="N34" s="147">
        <f t="shared" si="10"/>
        <v>221.61056968605516</v>
      </c>
    </row>
    <row r="35" spans="2:14">
      <c r="B35" s="443"/>
      <c r="C35" s="469"/>
      <c r="D35" s="219" t="s">
        <v>1</v>
      </c>
      <c r="E35" s="154">
        <v>225.54746970947087</v>
      </c>
      <c r="F35" s="155">
        <v>58.933431763172145</v>
      </c>
      <c r="G35" s="155">
        <v>6.7320000000000002</v>
      </c>
      <c r="H35" s="155">
        <v>536.0032527416497</v>
      </c>
      <c r="I35" s="155">
        <v>0</v>
      </c>
      <c r="J35" s="155">
        <v>29.832898029088977</v>
      </c>
      <c r="K35" s="155">
        <v>358.75729599761962</v>
      </c>
      <c r="L35" s="155">
        <v>238.12854994511605</v>
      </c>
      <c r="M35" s="220">
        <v>127.67275571097434</v>
      </c>
      <c r="N35" s="147">
        <f t="shared" si="10"/>
        <v>1581.6076538970917</v>
      </c>
    </row>
    <row r="36" spans="2:14">
      <c r="B36" s="443"/>
      <c r="C36" s="469"/>
      <c r="D36" s="219" t="s">
        <v>2</v>
      </c>
      <c r="E36" s="154">
        <v>0.14030999660491944</v>
      </c>
      <c r="F36" s="155">
        <v>0</v>
      </c>
      <c r="G36" s="155">
        <v>0</v>
      </c>
      <c r="H36" s="155">
        <v>4.88530000141263</v>
      </c>
      <c r="I36" s="155">
        <v>0</v>
      </c>
      <c r="J36" s="155">
        <v>6.4661810186072257</v>
      </c>
      <c r="K36" s="155">
        <v>0</v>
      </c>
      <c r="L36" s="155">
        <v>0</v>
      </c>
      <c r="M36" s="220">
        <v>0</v>
      </c>
      <c r="N36" s="147">
        <f t="shared" si="10"/>
        <v>11.491791016624775</v>
      </c>
    </row>
    <row r="37" spans="2:14">
      <c r="B37" s="443"/>
      <c r="C37" s="469"/>
      <c r="D37" s="219" t="s">
        <v>3</v>
      </c>
      <c r="E37" s="154">
        <v>0</v>
      </c>
      <c r="F37" s="155">
        <v>2.7862299804687498</v>
      </c>
      <c r="G37" s="155">
        <v>0</v>
      </c>
      <c r="H37" s="155">
        <v>0</v>
      </c>
      <c r="I37" s="155">
        <v>0</v>
      </c>
      <c r="J37" s="155">
        <v>1.4276879960062214</v>
      </c>
      <c r="K37" s="155">
        <v>0</v>
      </c>
      <c r="L37" s="155">
        <v>49.847059891104699</v>
      </c>
      <c r="M37" s="220">
        <v>0</v>
      </c>
      <c r="N37" s="147">
        <f t="shared" si="10"/>
        <v>54.060977867579673</v>
      </c>
    </row>
    <row r="38" spans="2:14">
      <c r="B38" s="443"/>
      <c r="C38" s="469"/>
      <c r="D38" s="219" t="s">
        <v>4</v>
      </c>
      <c r="E38" s="154">
        <v>26.875600066184997</v>
      </c>
      <c r="F38" s="155">
        <v>189.39516978245973</v>
      </c>
      <c r="G38" s="155">
        <v>24.949489883422853</v>
      </c>
      <c r="H38" s="155">
        <v>74.565339844822887</v>
      </c>
      <c r="I38" s="155">
        <v>34.191619720816611</v>
      </c>
      <c r="J38" s="155">
        <v>26.015390075683595</v>
      </c>
      <c r="K38" s="155">
        <v>53.036529966354372</v>
      </c>
      <c r="L38" s="155">
        <v>20.07</v>
      </c>
      <c r="M38" s="220">
        <v>41.064274090707301</v>
      </c>
      <c r="N38" s="147">
        <f t="shared" si="10"/>
        <v>490.16341343045235</v>
      </c>
    </row>
    <row r="39" spans="2:14">
      <c r="B39" s="443"/>
      <c r="C39" s="468"/>
      <c r="D39" s="219" t="s">
        <v>5</v>
      </c>
      <c r="E39" s="154">
        <v>0</v>
      </c>
      <c r="F39" s="155">
        <v>0</v>
      </c>
      <c r="G39" s="155">
        <v>24.5</v>
      </c>
      <c r="H39" s="155">
        <v>283.06089735003002</v>
      </c>
      <c r="I39" s="155">
        <v>10.130000000000001</v>
      </c>
      <c r="J39" s="155">
        <v>9.0045801849365237</v>
      </c>
      <c r="K39" s="155">
        <v>3.1223099365234375</v>
      </c>
      <c r="L39" s="155">
        <v>9.1819277398586276</v>
      </c>
      <c r="M39" s="220">
        <v>0</v>
      </c>
      <c r="N39" s="147">
        <f t="shared" si="10"/>
        <v>338.99971521134859</v>
      </c>
    </row>
    <row r="40" spans="2:14">
      <c r="B40" s="443"/>
      <c r="C40" s="156" t="s">
        <v>6</v>
      </c>
      <c r="D40" s="222"/>
      <c r="E40" s="223">
        <f t="shared" ref="E40:N40" si="12">SUBTOTAL(9,E34:E39)</f>
        <v>252.56337977226079</v>
      </c>
      <c r="F40" s="151">
        <f t="shared" si="12"/>
        <v>251.11483152610063</v>
      </c>
      <c r="G40" s="151">
        <f t="shared" si="12"/>
        <v>56.181489883422856</v>
      </c>
      <c r="H40" s="151">
        <f t="shared" si="12"/>
        <v>1005.5275098646599</v>
      </c>
      <c r="I40" s="151">
        <f t="shared" si="12"/>
        <v>44.321619720816614</v>
      </c>
      <c r="J40" s="151">
        <f t="shared" si="12"/>
        <v>115.71244726001486</v>
      </c>
      <c r="K40" s="151">
        <f t="shared" si="12"/>
        <v>460.54301600491999</v>
      </c>
      <c r="L40" s="151">
        <f t="shared" si="12"/>
        <v>343.232797275275</v>
      </c>
      <c r="M40" s="224">
        <f t="shared" si="12"/>
        <v>168.73702980168164</v>
      </c>
      <c r="N40" s="152">
        <f t="shared" si="12"/>
        <v>2697.9341211091523</v>
      </c>
    </row>
    <row r="41" spans="2:14">
      <c r="B41" s="443"/>
      <c r="C41" s="467" t="s">
        <v>218</v>
      </c>
      <c r="D41" s="219" t="s">
        <v>18</v>
      </c>
      <c r="E41" s="154">
        <v>0.18099999999999999</v>
      </c>
      <c r="F41" s="155">
        <v>10.161172617912293</v>
      </c>
      <c r="G41" s="155">
        <v>74.969474489927279</v>
      </c>
      <c r="H41" s="155">
        <v>8.3887320175170892</v>
      </c>
      <c r="I41" s="155">
        <v>0.28349999999999997</v>
      </c>
      <c r="J41" s="155">
        <v>66.390855023559183</v>
      </c>
      <c r="K41" s="155">
        <v>5.9121404999122031</v>
      </c>
      <c r="L41" s="155">
        <v>0</v>
      </c>
      <c r="M41" s="220">
        <v>9.1913999996185307</v>
      </c>
      <c r="N41" s="147">
        <f t="shared" si="10"/>
        <v>175.47827464844659</v>
      </c>
    </row>
    <row r="42" spans="2:14">
      <c r="B42" s="443"/>
      <c r="C42" s="468"/>
      <c r="D42" s="219" t="s">
        <v>219</v>
      </c>
      <c r="E42" s="154">
        <v>29.053182994661853</v>
      </c>
      <c r="F42" s="155">
        <v>68.426618340969085</v>
      </c>
      <c r="G42" s="155">
        <v>175.68900617212429</v>
      </c>
      <c r="H42" s="155">
        <v>710.06112796481978</v>
      </c>
      <c r="I42" s="155">
        <v>12.8445</v>
      </c>
      <c r="J42" s="155">
        <v>296.35928660792115</v>
      </c>
      <c r="K42" s="155">
        <v>30.168304000701756</v>
      </c>
      <c r="L42" s="155">
        <v>1.0517900009155274</v>
      </c>
      <c r="M42" s="220">
        <v>70.941178511896524</v>
      </c>
      <c r="N42" s="147">
        <f t="shared" si="10"/>
        <v>1394.5949945940101</v>
      </c>
    </row>
    <row r="43" spans="2:14">
      <c r="B43" s="444"/>
      <c r="C43" s="158" t="s">
        <v>220</v>
      </c>
      <c r="D43" s="227"/>
      <c r="E43" s="228">
        <f t="shared" ref="E43:N43" si="13">SUBTOTAL(9,E41:E42)</f>
        <v>29.234182994661854</v>
      </c>
      <c r="F43" s="159">
        <f t="shared" si="13"/>
        <v>78.587790958881385</v>
      </c>
      <c r="G43" s="159">
        <f t="shared" si="13"/>
        <v>250.65848066205157</v>
      </c>
      <c r="H43" s="159">
        <f t="shared" si="13"/>
        <v>718.44985998233687</v>
      </c>
      <c r="I43" s="159">
        <f t="shared" si="13"/>
        <v>13.128</v>
      </c>
      <c r="J43" s="159">
        <f t="shared" si="13"/>
        <v>362.75014163148035</v>
      </c>
      <c r="K43" s="159">
        <f t="shared" si="13"/>
        <v>36.080444500613957</v>
      </c>
      <c r="L43" s="159">
        <f t="shared" si="13"/>
        <v>1.0517900009155274</v>
      </c>
      <c r="M43" s="229">
        <f t="shared" si="13"/>
        <v>80.13257851151505</v>
      </c>
      <c r="N43" s="145">
        <f t="shared" si="13"/>
        <v>1570.0732692424567</v>
      </c>
    </row>
    <row r="44" spans="2:14">
      <c r="B44" s="122" t="s">
        <v>195</v>
      </c>
      <c r="C44" s="161"/>
      <c r="D44" s="172"/>
      <c r="E44" s="74">
        <f t="shared" ref="E44:N44" si="14">SUBTOTAL(9,E31:E42)</f>
        <v>786.11912524295428</v>
      </c>
      <c r="F44" s="47">
        <f t="shared" si="14"/>
        <v>1162.5206490493119</v>
      </c>
      <c r="G44" s="47">
        <f t="shared" si="14"/>
        <v>637.14285331692179</v>
      </c>
      <c r="H44" s="47">
        <f t="shared" si="14"/>
        <v>3387.4179397807388</v>
      </c>
      <c r="I44" s="47">
        <f t="shared" si="14"/>
        <v>101.60468978905676</v>
      </c>
      <c r="J44" s="47">
        <f t="shared" si="14"/>
        <v>2129.3379092540863</v>
      </c>
      <c r="K44" s="47">
        <f t="shared" si="14"/>
        <v>889.07760527497669</v>
      </c>
      <c r="L44" s="47">
        <f t="shared" si="14"/>
        <v>1139.6492376556396</v>
      </c>
      <c r="M44" s="78">
        <f t="shared" si="14"/>
        <v>624.64971822890948</v>
      </c>
      <c r="N44" s="65">
        <f t="shared" si="14"/>
        <v>10857.519727592595</v>
      </c>
    </row>
    <row r="45" spans="2:14">
      <c r="B45" s="442">
        <v>2005</v>
      </c>
      <c r="C45" s="467" t="s">
        <v>216</v>
      </c>
      <c r="D45" s="219" t="s">
        <v>216</v>
      </c>
      <c r="E45" s="154">
        <v>618.44870939704799</v>
      </c>
      <c r="F45" s="155">
        <v>383.907734268431</v>
      </c>
      <c r="G45" s="155">
        <v>509.02682367747298</v>
      </c>
      <c r="H45" s="155">
        <v>1221.1963837087801</v>
      </c>
      <c r="I45" s="155">
        <v>6.4866499960422503</v>
      </c>
      <c r="J45" s="155">
        <v>1205.73033303692</v>
      </c>
      <c r="K45" s="155">
        <v>413.612320283359</v>
      </c>
      <c r="L45" s="155">
        <v>659.14915499623896</v>
      </c>
      <c r="M45" s="230">
        <v>448.63517599258199</v>
      </c>
      <c r="N45" s="147">
        <f t="shared" ref="N45:N56" si="15">SUM(E45:M45)</f>
        <v>5466.1932853568742</v>
      </c>
    </row>
    <row r="46" spans="2:14">
      <c r="B46" s="443"/>
      <c r="C46" s="468"/>
      <c r="D46" s="219" t="s">
        <v>217</v>
      </c>
      <c r="E46" s="154">
        <v>29.0625529388338</v>
      </c>
      <c r="F46" s="155">
        <v>32.353680225372301</v>
      </c>
      <c r="G46" s="155">
        <v>17.889573799204001</v>
      </c>
      <c r="H46" s="155">
        <v>211.340765626311</v>
      </c>
      <c r="I46" s="155">
        <v>39.890999999999998</v>
      </c>
      <c r="J46" s="155">
        <v>251.145821230933</v>
      </c>
      <c r="K46" s="155">
        <v>0</v>
      </c>
      <c r="L46" s="155">
        <v>78.936219805359798</v>
      </c>
      <c r="M46" s="220">
        <v>36.152119799023403</v>
      </c>
      <c r="N46" s="147">
        <f t="shared" si="15"/>
        <v>696.77173342503727</v>
      </c>
    </row>
    <row r="47" spans="2:14">
      <c r="B47" s="443"/>
      <c r="C47" s="156" t="s">
        <v>11</v>
      </c>
      <c r="D47" s="222"/>
      <c r="E47" s="223">
        <f t="shared" ref="E47:N47" si="16">SUBTOTAL(9,E45:E46)</f>
        <v>647.51126233588184</v>
      </c>
      <c r="F47" s="151">
        <f t="shared" si="16"/>
        <v>416.26141449380327</v>
      </c>
      <c r="G47" s="151">
        <f t="shared" si="16"/>
        <v>526.91639747667693</v>
      </c>
      <c r="H47" s="151">
        <f t="shared" si="16"/>
        <v>1432.537149335091</v>
      </c>
      <c r="I47" s="151">
        <f t="shared" si="16"/>
        <v>46.377649996042251</v>
      </c>
      <c r="J47" s="151">
        <f t="shared" si="16"/>
        <v>1456.8761542678531</v>
      </c>
      <c r="K47" s="151">
        <f t="shared" si="16"/>
        <v>413.612320283359</v>
      </c>
      <c r="L47" s="151">
        <f t="shared" si="16"/>
        <v>738.08537480159873</v>
      </c>
      <c r="M47" s="224">
        <f t="shared" si="16"/>
        <v>484.7872957916054</v>
      </c>
      <c r="N47" s="152">
        <f t="shared" si="16"/>
        <v>6162.9650187819116</v>
      </c>
    </row>
    <row r="48" spans="2:14">
      <c r="B48" s="443"/>
      <c r="C48" s="467" t="s">
        <v>150</v>
      </c>
      <c r="D48" s="219" t="s">
        <v>0</v>
      </c>
      <c r="E48" s="154">
        <v>157.026631729126</v>
      </c>
      <c r="F48" s="155">
        <v>0</v>
      </c>
      <c r="G48" s="155">
        <v>0</v>
      </c>
      <c r="H48" s="155">
        <v>356.05280185384498</v>
      </c>
      <c r="I48" s="155">
        <v>0</v>
      </c>
      <c r="J48" s="155">
        <v>23.736149924278202</v>
      </c>
      <c r="K48" s="155">
        <v>48.760549653500298</v>
      </c>
      <c r="L48" s="155">
        <v>145.70278080150501</v>
      </c>
      <c r="M48" s="220">
        <v>0</v>
      </c>
      <c r="N48" s="147">
        <f t="shared" si="15"/>
        <v>731.27891396225448</v>
      </c>
    </row>
    <row r="49" spans="2:14">
      <c r="B49" s="443"/>
      <c r="C49" s="469"/>
      <c r="D49" s="219" t="s">
        <v>1</v>
      </c>
      <c r="E49" s="154">
        <v>356.20712983675298</v>
      </c>
      <c r="F49" s="155">
        <v>64.698623505115506</v>
      </c>
      <c r="G49" s="155">
        <v>25.0287373886108</v>
      </c>
      <c r="H49" s="155">
        <v>358.01485262527302</v>
      </c>
      <c r="I49" s="155">
        <v>0</v>
      </c>
      <c r="J49" s="155">
        <v>30.624759306639401</v>
      </c>
      <c r="K49" s="155">
        <v>457.30500000000001</v>
      </c>
      <c r="L49" s="155">
        <v>188.479280029297</v>
      </c>
      <c r="M49" s="220">
        <v>120.64275583392801</v>
      </c>
      <c r="N49" s="147">
        <f t="shared" si="15"/>
        <v>1601.0011385256169</v>
      </c>
    </row>
    <row r="50" spans="2:14">
      <c r="B50" s="443"/>
      <c r="C50" s="469"/>
      <c r="D50" s="219" t="s">
        <v>2</v>
      </c>
      <c r="E50" s="154">
        <v>1.2368500047698601</v>
      </c>
      <c r="F50" s="155">
        <v>0</v>
      </c>
      <c r="G50" s="155">
        <v>0</v>
      </c>
      <c r="H50" s="155">
        <v>4.8825500082373603</v>
      </c>
      <c r="I50" s="155">
        <v>0</v>
      </c>
      <c r="J50" s="155">
        <v>5.8379915712366302</v>
      </c>
      <c r="K50" s="155">
        <v>3.2440000000000002</v>
      </c>
      <c r="L50" s="155">
        <v>0</v>
      </c>
      <c r="M50" s="220">
        <v>0</v>
      </c>
      <c r="N50" s="147">
        <f t="shared" si="15"/>
        <v>15.201391584243851</v>
      </c>
    </row>
    <row r="51" spans="2:14">
      <c r="B51" s="443"/>
      <c r="C51" s="469"/>
      <c r="D51" s="219" t="s">
        <v>3</v>
      </c>
      <c r="E51" s="154">
        <v>0</v>
      </c>
      <c r="F51" s="155">
        <v>4.1139999999999999</v>
      </c>
      <c r="G51" s="155">
        <v>0</v>
      </c>
      <c r="H51" s="155">
        <v>0</v>
      </c>
      <c r="I51" s="155">
        <v>0</v>
      </c>
      <c r="J51" s="155">
        <v>1.7668169947796299</v>
      </c>
      <c r="K51" s="155">
        <v>0</v>
      </c>
      <c r="L51" s="155">
        <v>32.057659603655303</v>
      </c>
      <c r="M51" s="220">
        <v>0</v>
      </c>
      <c r="N51" s="147">
        <f t="shared" si="15"/>
        <v>37.938476598434931</v>
      </c>
    </row>
    <row r="52" spans="2:14">
      <c r="B52" s="443"/>
      <c r="C52" s="469"/>
      <c r="D52" s="219" t="s">
        <v>4</v>
      </c>
      <c r="E52" s="154">
        <v>40.496870220184299</v>
      </c>
      <c r="F52" s="155">
        <v>28.470450012206999</v>
      </c>
      <c r="G52" s="155">
        <v>27.350209716796801</v>
      </c>
      <c r="H52" s="155">
        <v>93.792471768595306</v>
      </c>
      <c r="I52" s="155">
        <v>38.804399981260197</v>
      </c>
      <c r="J52" s="155">
        <v>52.045909973144497</v>
      </c>
      <c r="K52" s="155">
        <v>24.031880140304501</v>
      </c>
      <c r="L52" s="155">
        <v>12.43</v>
      </c>
      <c r="M52" s="220">
        <v>49.418209718748898</v>
      </c>
      <c r="N52" s="147">
        <f t="shared" si="15"/>
        <v>366.84040153124147</v>
      </c>
    </row>
    <row r="53" spans="2:14">
      <c r="B53" s="443"/>
      <c r="C53" s="468"/>
      <c r="D53" s="219" t="s">
        <v>5</v>
      </c>
      <c r="E53" s="154">
        <v>0</v>
      </c>
      <c r="F53" s="155">
        <v>0</v>
      </c>
      <c r="G53" s="155">
        <v>24.5</v>
      </c>
      <c r="H53" s="155">
        <v>429.35125956959598</v>
      </c>
      <c r="I53" s="155">
        <v>6.7124600067138598</v>
      </c>
      <c r="J53" s="155">
        <v>12.3800500411987</v>
      </c>
      <c r="K53" s="155">
        <v>0</v>
      </c>
      <c r="L53" s="155">
        <v>43.228290406644298</v>
      </c>
      <c r="M53" s="220">
        <v>0</v>
      </c>
      <c r="N53" s="147">
        <f t="shared" si="15"/>
        <v>516.17206002415287</v>
      </c>
    </row>
    <row r="54" spans="2:14">
      <c r="B54" s="443"/>
      <c r="C54" s="156" t="s">
        <v>6</v>
      </c>
      <c r="D54" s="222"/>
      <c r="E54" s="223">
        <f t="shared" ref="E54:N54" si="17">SUBTOTAL(9,E48:E53)</f>
        <v>554.96748179083306</v>
      </c>
      <c r="F54" s="151">
        <f t="shared" si="17"/>
        <v>97.283073517322507</v>
      </c>
      <c r="G54" s="151">
        <f t="shared" si="17"/>
        <v>76.878947105407605</v>
      </c>
      <c r="H54" s="151">
        <f t="shared" si="17"/>
        <v>1242.0939358255466</v>
      </c>
      <c r="I54" s="151">
        <f t="shared" si="17"/>
        <v>45.516859987974058</v>
      </c>
      <c r="J54" s="151">
        <f t="shared" si="17"/>
        <v>126.39167781127705</v>
      </c>
      <c r="K54" s="151">
        <f t="shared" si="17"/>
        <v>533.34142979380476</v>
      </c>
      <c r="L54" s="151">
        <f t="shared" si="17"/>
        <v>421.89801084110161</v>
      </c>
      <c r="M54" s="224">
        <f t="shared" si="17"/>
        <v>170.06096555267692</v>
      </c>
      <c r="N54" s="152">
        <f t="shared" si="17"/>
        <v>3268.4323822259444</v>
      </c>
    </row>
    <row r="55" spans="2:14">
      <c r="B55" s="443"/>
      <c r="C55" s="467" t="s">
        <v>218</v>
      </c>
      <c r="D55" s="219" t="s">
        <v>18</v>
      </c>
      <c r="E55" s="154">
        <v>2.7075</v>
      </c>
      <c r="F55" s="155">
        <v>45.780279716253197</v>
      </c>
      <c r="G55" s="155">
        <v>6.3594171259999204</v>
      </c>
      <c r="H55" s="155">
        <v>13.051549352504299</v>
      </c>
      <c r="I55" s="155">
        <v>0.659695500053465</v>
      </c>
      <c r="J55" s="155">
        <v>65.174135831533405</v>
      </c>
      <c r="K55" s="155">
        <v>4.3492499999999996</v>
      </c>
      <c r="L55" s="155">
        <v>3.2551999511718699</v>
      </c>
      <c r="M55" s="220">
        <v>11.2631406249403</v>
      </c>
      <c r="N55" s="147">
        <f t="shared" si="15"/>
        <v>152.60016810245648</v>
      </c>
    </row>
    <row r="56" spans="2:14">
      <c r="B56" s="443"/>
      <c r="C56" s="468"/>
      <c r="D56" s="219" t="s">
        <v>219</v>
      </c>
      <c r="E56" s="154">
        <v>55.434553012405701</v>
      </c>
      <c r="F56" s="155">
        <v>77.706077397823293</v>
      </c>
      <c r="G56" s="155">
        <v>212.70583200654599</v>
      </c>
      <c r="H56" s="155">
        <v>470.58898959443599</v>
      </c>
      <c r="I56" s="155">
        <v>51.295499999999997</v>
      </c>
      <c r="J56" s="155">
        <v>190.13426922464899</v>
      </c>
      <c r="K56" s="155">
        <v>39.9057369692325</v>
      </c>
      <c r="L56" s="155">
        <v>1.1275460205078101</v>
      </c>
      <c r="M56" s="220">
        <v>70.605154464701201</v>
      </c>
      <c r="N56" s="147">
        <f t="shared" si="15"/>
        <v>1169.5036586903016</v>
      </c>
    </row>
    <row r="57" spans="2:14">
      <c r="B57" s="444"/>
      <c r="C57" s="158" t="s">
        <v>220</v>
      </c>
      <c r="D57" s="227"/>
      <c r="E57" s="159">
        <f t="shared" ref="E57:N57" si="18">SUBTOTAL(9,E55:E56)</f>
        <v>58.142053012405704</v>
      </c>
      <c r="F57" s="159">
        <f t="shared" si="18"/>
        <v>123.4863571140765</v>
      </c>
      <c r="G57" s="159">
        <f t="shared" si="18"/>
        <v>219.06524913254592</v>
      </c>
      <c r="H57" s="159">
        <f t="shared" si="18"/>
        <v>483.6405389469403</v>
      </c>
      <c r="I57" s="159">
        <f t="shared" si="18"/>
        <v>51.955195500053463</v>
      </c>
      <c r="J57" s="159">
        <f t="shared" si="18"/>
        <v>255.30840505618238</v>
      </c>
      <c r="K57" s="159">
        <f t="shared" si="18"/>
        <v>44.254986969232498</v>
      </c>
      <c r="L57" s="159">
        <f t="shared" si="18"/>
        <v>4.3827459716796797</v>
      </c>
      <c r="M57" s="159">
        <f t="shared" si="18"/>
        <v>81.868295089641506</v>
      </c>
      <c r="N57" s="229">
        <f t="shared" si="18"/>
        <v>1322.1038267927581</v>
      </c>
    </row>
    <row r="58" spans="2:14">
      <c r="B58" s="122" t="s">
        <v>196</v>
      </c>
      <c r="C58" s="161"/>
      <c r="D58" s="172"/>
      <c r="E58" s="47">
        <f t="shared" ref="E58:N58" si="19">SUBTOTAL(9,E45:E56)</f>
        <v>1260.6207971391207</v>
      </c>
      <c r="F58" s="47">
        <f t="shared" si="19"/>
        <v>637.03084512520218</v>
      </c>
      <c r="G58" s="47">
        <f t="shared" si="19"/>
        <v>822.86059371463045</v>
      </c>
      <c r="H58" s="47">
        <f t="shared" si="19"/>
        <v>3158.2716241075786</v>
      </c>
      <c r="I58" s="47">
        <f t="shared" si="19"/>
        <v>143.84970548406977</v>
      </c>
      <c r="J58" s="47">
        <f t="shared" si="19"/>
        <v>1838.5762371353126</v>
      </c>
      <c r="K58" s="47">
        <f t="shared" si="19"/>
        <v>991.20873704639621</v>
      </c>
      <c r="L58" s="47">
        <f t="shared" si="19"/>
        <v>1164.36613161438</v>
      </c>
      <c r="M58" s="47">
        <f t="shared" si="19"/>
        <v>736.71655643392387</v>
      </c>
      <c r="N58" s="78">
        <f t="shared" si="19"/>
        <v>10753.501227800614</v>
      </c>
    </row>
    <row r="59" spans="2:14">
      <c r="B59" s="442">
        <v>2006</v>
      </c>
      <c r="C59" s="467" t="s">
        <v>216</v>
      </c>
      <c r="D59" s="219" t="s">
        <v>216</v>
      </c>
      <c r="E59" s="154">
        <v>538.42875198884371</v>
      </c>
      <c r="F59" s="155">
        <v>312.18250112777372</v>
      </c>
      <c r="G59" s="155">
        <v>351.68635894434618</v>
      </c>
      <c r="H59" s="155">
        <v>1366.710559720271</v>
      </c>
      <c r="I59" s="155">
        <v>4.6029200206995009</v>
      </c>
      <c r="J59" s="155">
        <v>842.61980559420203</v>
      </c>
      <c r="K59" s="155">
        <v>372.16773813738951</v>
      </c>
      <c r="L59" s="155">
        <v>390.34818818356098</v>
      </c>
      <c r="M59" s="230">
        <v>154.26697223098012</v>
      </c>
      <c r="N59" s="147">
        <f>SUM(E59:M59)</f>
        <v>4333.0137959480671</v>
      </c>
    </row>
    <row r="60" spans="2:14">
      <c r="B60" s="443"/>
      <c r="C60" s="468"/>
      <c r="D60" s="219" t="s">
        <v>217</v>
      </c>
      <c r="E60" s="154">
        <v>49.399444880276917</v>
      </c>
      <c r="F60" s="155">
        <v>74.793942127623239</v>
      </c>
      <c r="G60" s="155">
        <v>56.76647827143222</v>
      </c>
      <c r="H60" s="155">
        <v>303.80220629811288</v>
      </c>
      <c r="I60" s="155">
        <v>67.032090323545034</v>
      </c>
      <c r="J60" s="155">
        <v>482.89524917038159</v>
      </c>
      <c r="K60" s="155">
        <v>42.03594988744706</v>
      </c>
      <c r="L60" s="155">
        <v>362.80096139508487</v>
      </c>
      <c r="M60" s="220">
        <v>319.14628819309735</v>
      </c>
      <c r="N60" s="147">
        <f>SUM(E60:M60)</f>
        <v>1758.6726105470011</v>
      </c>
    </row>
    <row r="61" spans="2:14">
      <c r="B61" s="443"/>
      <c r="C61" s="156" t="s">
        <v>11</v>
      </c>
      <c r="D61" s="222"/>
      <c r="E61" s="223">
        <f t="shared" ref="E61:N61" si="20">SUBTOTAL(9,E59:E60)</f>
        <v>587.82819686912057</v>
      </c>
      <c r="F61" s="151">
        <f t="shared" si="20"/>
        <v>386.97644325539693</v>
      </c>
      <c r="G61" s="151">
        <f t="shared" si="20"/>
        <v>408.4528372157784</v>
      </c>
      <c r="H61" s="151">
        <f t="shared" si="20"/>
        <v>1670.5127660183839</v>
      </c>
      <c r="I61" s="151">
        <f t="shared" si="20"/>
        <v>71.635010344244535</v>
      </c>
      <c r="J61" s="151">
        <f t="shared" si="20"/>
        <v>1325.5150547645835</v>
      </c>
      <c r="K61" s="151">
        <f t="shared" si="20"/>
        <v>414.20368802483654</v>
      </c>
      <c r="L61" s="151">
        <f t="shared" si="20"/>
        <v>753.14914957864585</v>
      </c>
      <c r="M61" s="224">
        <f t="shared" si="20"/>
        <v>473.41326042407746</v>
      </c>
      <c r="N61" s="152">
        <f t="shared" si="20"/>
        <v>6091.6864064950678</v>
      </c>
    </row>
    <row r="62" spans="2:14">
      <c r="B62" s="443"/>
      <c r="C62" s="467" t="s">
        <v>150</v>
      </c>
      <c r="D62" s="219" t="s">
        <v>0</v>
      </c>
      <c r="E62" s="154">
        <v>157.88266054344177</v>
      </c>
      <c r="F62" s="155">
        <v>0</v>
      </c>
      <c r="G62" s="155">
        <v>3.146616136908531</v>
      </c>
      <c r="H62" s="155">
        <v>266.54455667635426</v>
      </c>
      <c r="I62" s="155">
        <v>0</v>
      </c>
      <c r="J62" s="155">
        <v>159.60383050060273</v>
      </c>
      <c r="K62" s="155">
        <v>66.045119276523593</v>
      </c>
      <c r="L62" s="155">
        <v>199.82320882834495</v>
      </c>
      <c r="M62" s="220">
        <v>0</v>
      </c>
      <c r="N62" s="147">
        <f t="shared" ref="N62:N67" si="21">SUM(E62:M62)</f>
        <v>853.04599196217578</v>
      </c>
    </row>
    <row r="63" spans="2:14">
      <c r="B63" s="443"/>
      <c r="C63" s="469"/>
      <c r="D63" s="219" t="s">
        <v>1</v>
      </c>
      <c r="E63" s="154">
        <v>240.12880319559574</v>
      </c>
      <c r="F63" s="155">
        <v>68.570923015475273</v>
      </c>
      <c r="G63" s="155">
        <v>6.9592224001884464</v>
      </c>
      <c r="H63" s="155">
        <v>463.29636864937299</v>
      </c>
      <c r="I63" s="155">
        <v>0</v>
      </c>
      <c r="J63" s="155">
        <v>409.70606031390793</v>
      </c>
      <c r="K63" s="155">
        <v>390.44803332500157</v>
      </c>
      <c r="L63" s="155">
        <v>231.83554998779297</v>
      </c>
      <c r="M63" s="220">
        <v>88.194499941885468</v>
      </c>
      <c r="N63" s="147">
        <f t="shared" si="21"/>
        <v>1899.1394608292205</v>
      </c>
    </row>
    <row r="64" spans="2:14">
      <c r="B64" s="443"/>
      <c r="C64" s="469"/>
      <c r="D64" s="219" t="s">
        <v>2</v>
      </c>
      <c r="E64" s="154">
        <v>6.2154599891714755</v>
      </c>
      <c r="F64" s="155">
        <v>0</v>
      </c>
      <c r="G64" s="155">
        <v>0</v>
      </c>
      <c r="H64" s="155">
        <v>97.378069931525744</v>
      </c>
      <c r="I64" s="155">
        <v>0</v>
      </c>
      <c r="J64" s="155">
        <v>4.6201604070439934</v>
      </c>
      <c r="K64" s="155">
        <v>4.7766999511718753</v>
      </c>
      <c r="L64" s="155">
        <v>0</v>
      </c>
      <c r="M64" s="220">
        <v>0</v>
      </c>
      <c r="N64" s="147">
        <f t="shared" si="21"/>
        <v>112.9903902789131</v>
      </c>
    </row>
    <row r="65" spans="2:14">
      <c r="B65" s="443"/>
      <c r="C65" s="469"/>
      <c r="D65" s="219" t="s">
        <v>3</v>
      </c>
      <c r="E65" s="154">
        <v>0</v>
      </c>
      <c r="F65" s="155">
        <v>2.2370000000000001</v>
      </c>
      <c r="G65" s="155">
        <v>0</v>
      </c>
      <c r="H65" s="155">
        <v>0</v>
      </c>
      <c r="I65" s="155">
        <v>0</v>
      </c>
      <c r="J65" s="155">
        <v>0.43510050276693207</v>
      </c>
      <c r="K65" s="155">
        <v>0</v>
      </c>
      <c r="L65" s="155">
        <v>0</v>
      </c>
      <c r="M65" s="220">
        <v>0</v>
      </c>
      <c r="N65" s="147">
        <f t="shared" si="21"/>
        <v>2.672100502766932</v>
      </c>
    </row>
    <row r="66" spans="2:14">
      <c r="B66" s="443"/>
      <c r="C66" s="469"/>
      <c r="D66" s="219" t="s">
        <v>4</v>
      </c>
      <c r="E66" s="154">
        <v>30.468460150241853</v>
      </c>
      <c r="F66" s="155">
        <v>35.127980072021487</v>
      </c>
      <c r="G66" s="155">
        <v>33.745844867706296</v>
      </c>
      <c r="H66" s="155">
        <v>95.747069997847078</v>
      </c>
      <c r="I66" s="155">
        <v>0</v>
      </c>
      <c r="J66" s="155">
        <v>64.174880004882809</v>
      </c>
      <c r="K66" s="155">
        <v>39.971360412597654</v>
      </c>
      <c r="L66" s="155">
        <v>2.81</v>
      </c>
      <c r="M66" s="220">
        <v>73.275820112153895</v>
      </c>
      <c r="N66" s="147">
        <f t="shared" si="21"/>
        <v>375.32141561745112</v>
      </c>
    </row>
    <row r="67" spans="2:14">
      <c r="B67" s="443"/>
      <c r="C67" s="468"/>
      <c r="D67" s="219" t="s">
        <v>5</v>
      </c>
      <c r="E67" s="154">
        <v>0</v>
      </c>
      <c r="F67" s="155">
        <v>0</v>
      </c>
      <c r="G67" s="155">
        <v>6.125</v>
      </c>
      <c r="H67" s="155">
        <v>400.73410156099686</v>
      </c>
      <c r="I67" s="155">
        <v>17.477359985351562</v>
      </c>
      <c r="J67" s="155">
        <v>11.820382019042968</v>
      </c>
      <c r="K67" s="155">
        <v>0</v>
      </c>
      <c r="L67" s="155">
        <v>40.312581650197508</v>
      </c>
      <c r="M67" s="220">
        <v>0</v>
      </c>
      <c r="N67" s="147">
        <f t="shared" si="21"/>
        <v>476.4694252155889</v>
      </c>
    </row>
    <row r="68" spans="2:14">
      <c r="B68" s="443"/>
      <c r="C68" s="156" t="s">
        <v>6</v>
      </c>
      <c r="D68" s="222"/>
      <c r="E68" s="223">
        <f t="shared" ref="E68:N68" si="22">SUBTOTAL(9,E62:E67)</f>
        <v>434.6953838784508</v>
      </c>
      <c r="F68" s="151">
        <f t="shared" si="22"/>
        <v>105.93590308749675</v>
      </c>
      <c r="G68" s="151">
        <f t="shared" si="22"/>
        <v>49.976683404803275</v>
      </c>
      <c r="H68" s="151">
        <f t="shared" si="22"/>
        <v>1323.700166816097</v>
      </c>
      <c r="I68" s="151">
        <f t="shared" si="22"/>
        <v>17.477359985351562</v>
      </c>
      <c r="J68" s="151">
        <f t="shared" si="22"/>
        <v>650.36041374824731</v>
      </c>
      <c r="K68" s="151">
        <f t="shared" si="22"/>
        <v>501.24121296529466</v>
      </c>
      <c r="L68" s="151">
        <f t="shared" si="22"/>
        <v>474.78134046633545</v>
      </c>
      <c r="M68" s="224">
        <f t="shared" si="22"/>
        <v>161.47032005403935</v>
      </c>
      <c r="N68" s="152">
        <f t="shared" si="22"/>
        <v>3719.6387844061173</v>
      </c>
    </row>
    <row r="69" spans="2:14">
      <c r="B69" s="443"/>
      <c r="C69" s="467" t="s">
        <v>218</v>
      </c>
      <c r="D69" s="219" t="s">
        <v>18</v>
      </c>
      <c r="E69" s="154">
        <v>4.8949999999999996</v>
      </c>
      <c r="F69" s="155">
        <v>47.735399999618529</v>
      </c>
      <c r="G69" s="155">
        <v>8.6454850040674209</v>
      </c>
      <c r="H69" s="155">
        <v>9.2586619797945016</v>
      </c>
      <c r="I69" s="155">
        <v>0.97485525982687249</v>
      </c>
      <c r="J69" s="155">
        <v>41.902375020718203</v>
      </c>
      <c r="K69" s="155">
        <v>2.3476063543558121</v>
      </c>
      <c r="L69" s="155">
        <v>4.9581799316406254</v>
      </c>
      <c r="M69" s="220">
        <v>12.015499999999999</v>
      </c>
      <c r="N69" s="147">
        <f>SUM(E69:M69)</f>
        <v>132.73306355002197</v>
      </c>
    </row>
    <row r="70" spans="2:14">
      <c r="B70" s="443"/>
      <c r="C70" s="468"/>
      <c r="D70" s="219" t="s">
        <v>219</v>
      </c>
      <c r="E70" s="154">
        <v>49.073818934874609</v>
      </c>
      <c r="F70" s="155">
        <v>61.249573883771895</v>
      </c>
      <c r="G70" s="155">
        <v>169.08595913809538</v>
      </c>
      <c r="H70" s="155">
        <v>426.29577885234357</v>
      </c>
      <c r="I70" s="155">
        <v>3.5019540071487429E-2</v>
      </c>
      <c r="J70" s="155">
        <v>182.13575892572337</v>
      </c>
      <c r="K70" s="155">
        <v>27.859972041130067</v>
      </c>
      <c r="L70" s="155">
        <v>0.64500001907348636</v>
      </c>
      <c r="M70" s="220">
        <v>61.509727048669127</v>
      </c>
      <c r="N70" s="147">
        <f>SUM(E70:M70)</f>
        <v>977.89060838375292</v>
      </c>
    </row>
    <row r="71" spans="2:14">
      <c r="B71" s="444"/>
      <c r="C71" s="158" t="s">
        <v>220</v>
      </c>
      <c r="D71" s="227"/>
      <c r="E71" s="159">
        <f t="shared" ref="E71:N71" si="23">SUBTOTAL(9,E69:E70)</f>
        <v>53.968818934874605</v>
      </c>
      <c r="F71" s="159">
        <f t="shared" si="23"/>
        <v>108.98497388339042</v>
      </c>
      <c r="G71" s="159">
        <f t="shared" si="23"/>
        <v>177.73144414216279</v>
      </c>
      <c r="H71" s="159">
        <f t="shared" si="23"/>
        <v>435.55444083213808</v>
      </c>
      <c r="I71" s="159">
        <f t="shared" si="23"/>
        <v>1.0098747998983599</v>
      </c>
      <c r="J71" s="159">
        <f t="shared" si="23"/>
        <v>224.03813394644158</v>
      </c>
      <c r="K71" s="159">
        <f t="shared" si="23"/>
        <v>30.207578395485879</v>
      </c>
      <c r="L71" s="159">
        <f t="shared" si="23"/>
        <v>5.6031799507141118</v>
      </c>
      <c r="M71" s="159">
        <f t="shared" si="23"/>
        <v>73.525227048669123</v>
      </c>
      <c r="N71" s="145">
        <f t="shared" si="23"/>
        <v>1110.6236719337749</v>
      </c>
    </row>
    <row r="72" spans="2:14">
      <c r="B72" s="122" t="s">
        <v>197</v>
      </c>
      <c r="C72" s="161"/>
      <c r="D72" s="172"/>
      <c r="E72" s="47">
        <f t="shared" ref="E72:N72" si="24">SUBTOTAL(9,E59:E70)</f>
        <v>1076.4923996824461</v>
      </c>
      <c r="F72" s="47">
        <f t="shared" si="24"/>
        <v>601.89732022628414</v>
      </c>
      <c r="G72" s="47">
        <f t="shared" si="24"/>
        <v>636.16096476274447</v>
      </c>
      <c r="H72" s="47">
        <f t="shared" si="24"/>
        <v>3429.7673736666188</v>
      </c>
      <c r="I72" s="47">
        <f t="shared" si="24"/>
        <v>90.122245129494459</v>
      </c>
      <c r="J72" s="47">
        <f t="shared" si="24"/>
        <v>2199.9136024592726</v>
      </c>
      <c r="K72" s="47">
        <f t="shared" si="24"/>
        <v>945.65247938561697</v>
      </c>
      <c r="L72" s="47">
        <f t="shared" si="24"/>
        <v>1233.5336699956952</v>
      </c>
      <c r="M72" s="47">
        <f t="shared" si="24"/>
        <v>708.40880752678584</v>
      </c>
      <c r="N72" s="65">
        <f t="shared" si="24"/>
        <v>10921.948862834961</v>
      </c>
    </row>
    <row r="73" spans="2:14">
      <c r="B73" s="442">
        <v>2007</v>
      </c>
      <c r="C73" s="467" t="s">
        <v>216</v>
      </c>
      <c r="D73" s="231" t="s">
        <v>216</v>
      </c>
      <c r="E73" s="155">
        <v>684.96117800283719</v>
      </c>
      <c r="F73" s="155">
        <v>373.10356682438123</v>
      </c>
      <c r="G73" s="155">
        <v>321.96395999999999</v>
      </c>
      <c r="H73" s="155">
        <v>1373.85484</v>
      </c>
      <c r="I73" s="155">
        <v>3.8943848744109273</v>
      </c>
      <c r="J73" s="155">
        <v>924.90842863592513</v>
      </c>
      <c r="K73" s="155">
        <v>432.63752759724019</v>
      </c>
      <c r="L73" s="155">
        <v>385.54630485025422</v>
      </c>
      <c r="M73" s="155">
        <v>272.38157999999999</v>
      </c>
      <c r="N73" s="145">
        <f t="shared" ref="N73:N84" si="25">SUM(E73:M73)</f>
        <v>4773.2517707850493</v>
      </c>
    </row>
    <row r="74" spans="2:14">
      <c r="B74" s="443"/>
      <c r="C74" s="468"/>
      <c r="D74" s="232" t="s">
        <v>217</v>
      </c>
      <c r="E74" s="155">
        <v>20.12969302033633</v>
      </c>
      <c r="F74" s="155">
        <v>68.926720785441105</v>
      </c>
      <c r="G74" s="155">
        <v>2.39683</v>
      </c>
      <c r="H74" s="155">
        <v>370.85664000000003</v>
      </c>
      <c r="I74" s="155">
        <v>73.354489432930947</v>
      </c>
      <c r="J74" s="155">
        <v>499.50154493341802</v>
      </c>
      <c r="K74" s="155">
        <v>46.0272498331517</v>
      </c>
      <c r="L74" s="155">
        <v>420.0640151985362</v>
      </c>
      <c r="M74" s="155">
        <v>92.450710000000001</v>
      </c>
      <c r="N74" s="147">
        <f t="shared" si="25"/>
        <v>1593.7078932038146</v>
      </c>
    </row>
    <row r="75" spans="2:14">
      <c r="B75" s="443"/>
      <c r="C75" s="156" t="s">
        <v>11</v>
      </c>
      <c r="D75" s="222"/>
      <c r="E75" s="223">
        <f>SUM(E73:E74)</f>
        <v>705.09087102317346</v>
      </c>
      <c r="F75" s="151">
        <f t="shared" ref="F75:N75" si="26">SUM(F73:F74)</f>
        <v>442.03028760982232</v>
      </c>
      <c r="G75" s="151">
        <f t="shared" si="26"/>
        <v>324.36079000000001</v>
      </c>
      <c r="H75" s="151">
        <f t="shared" si="26"/>
        <v>1744.7114799999999</v>
      </c>
      <c r="I75" s="151">
        <f t="shared" si="26"/>
        <v>77.248874307341879</v>
      </c>
      <c r="J75" s="151">
        <f t="shared" si="26"/>
        <v>1424.409973569343</v>
      </c>
      <c r="K75" s="151">
        <f t="shared" si="26"/>
        <v>478.66477743039189</v>
      </c>
      <c r="L75" s="151">
        <f t="shared" si="26"/>
        <v>805.61032004879041</v>
      </c>
      <c r="M75" s="151">
        <f t="shared" si="26"/>
        <v>364.83229</v>
      </c>
      <c r="N75" s="152">
        <f t="shared" si="26"/>
        <v>6366.9596639888641</v>
      </c>
    </row>
    <row r="76" spans="2:14">
      <c r="B76" s="443"/>
      <c r="C76" s="467" t="s">
        <v>150</v>
      </c>
      <c r="D76" s="219" t="s">
        <v>0</v>
      </c>
      <c r="E76" s="154">
        <v>327.46544943715634</v>
      </c>
      <c r="F76" s="155">
        <v>0</v>
      </c>
      <c r="G76" s="155">
        <v>10.331859947681426</v>
      </c>
      <c r="H76" s="155">
        <v>324.57591874468699</v>
      </c>
      <c r="I76" s="155">
        <v>0</v>
      </c>
      <c r="J76" s="155">
        <v>159.70122585467715</v>
      </c>
      <c r="K76" s="155">
        <v>34.892334317475559</v>
      </c>
      <c r="L76" s="155">
        <v>275.36310721343756</v>
      </c>
      <c r="M76" s="155">
        <v>0</v>
      </c>
      <c r="N76" s="147">
        <f t="shared" si="25"/>
        <v>1132.3298955151151</v>
      </c>
    </row>
    <row r="77" spans="2:14">
      <c r="B77" s="443"/>
      <c r="C77" s="469"/>
      <c r="D77" s="219" t="s">
        <v>1</v>
      </c>
      <c r="E77" s="154">
        <v>203.79741356784479</v>
      </c>
      <c r="F77" s="155">
        <v>58.507736147627234</v>
      </c>
      <c r="G77" s="155">
        <v>12.57704</v>
      </c>
      <c r="H77" s="155">
        <v>202.65906000000001</v>
      </c>
      <c r="I77" s="155">
        <v>0</v>
      </c>
      <c r="J77" s="155">
        <v>230.77388257223694</v>
      </c>
      <c r="K77" s="155">
        <v>396.11307138753313</v>
      </c>
      <c r="L77" s="155">
        <v>220.59358516544103</v>
      </c>
      <c r="M77" s="155">
        <v>165.76728</v>
      </c>
      <c r="N77" s="147">
        <f t="shared" si="25"/>
        <v>1490.7890688406831</v>
      </c>
    </row>
    <row r="78" spans="2:14">
      <c r="B78" s="443"/>
      <c r="C78" s="469"/>
      <c r="D78" s="219" t="s">
        <v>2</v>
      </c>
      <c r="E78" s="154">
        <v>6.5311099921938727</v>
      </c>
      <c r="F78" s="155">
        <v>0</v>
      </c>
      <c r="G78" s="155">
        <v>0</v>
      </c>
      <c r="H78" s="155">
        <v>125.85700148577243</v>
      </c>
      <c r="I78" s="155">
        <v>0</v>
      </c>
      <c r="J78" s="155">
        <v>5.3655118234659458</v>
      </c>
      <c r="K78" s="155">
        <v>5.5367998046875</v>
      </c>
      <c r="L78" s="155">
        <v>0</v>
      </c>
      <c r="M78" s="155">
        <v>0</v>
      </c>
      <c r="N78" s="147">
        <f t="shared" si="25"/>
        <v>143.29042310611973</v>
      </c>
    </row>
    <row r="79" spans="2:14">
      <c r="B79" s="443"/>
      <c r="C79" s="469"/>
      <c r="D79" s="219" t="s">
        <v>3</v>
      </c>
      <c r="E79" s="154">
        <v>0</v>
      </c>
      <c r="F79" s="155">
        <v>0.60174360656738279</v>
      </c>
      <c r="G79" s="155">
        <v>0</v>
      </c>
      <c r="H79" s="155">
        <v>0</v>
      </c>
      <c r="I79" s="155">
        <v>0</v>
      </c>
      <c r="J79" s="155">
        <v>2.1519039813652636</v>
      </c>
      <c r="K79" s="155">
        <v>0</v>
      </c>
      <c r="L79" s="155">
        <v>0</v>
      </c>
      <c r="M79" s="155">
        <v>0</v>
      </c>
      <c r="N79" s="147">
        <f t="shared" si="25"/>
        <v>2.7536475879326465</v>
      </c>
    </row>
    <row r="80" spans="2:14">
      <c r="B80" s="443"/>
      <c r="C80" s="469"/>
      <c r="D80" s="219" t="s">
        <v>4</v>
      </c>
      <c r="E80" s="154">
        <v>27.917029874056578</v>
      </c>
      <c r="F80" s="155">
        <v>32.460361867427828</v>
      </c>
      <c r="G80" s="155">
        <v>55.024250000000002</v>
      </c>
      <c r="H80" s="155">
        <v>122.39589944297076</v>
      </c>
      <c r="I80" s="155">
        <v>0</v>
      </c>
      <c r="J80" s="155">
        <v>112.43952984583377</v>
      </c>
      <c r="K80" s="155">
        <v>76.495849731445318</v>
      </c>
      <c r="L80" s="155">
        <v>1.4659799156188964</v>
      </c>
      <c r="M80" s="155">
        <v>87.073099999999997</v>
      </c>
      <c r="N80" s="147">
        <f t="shared" si="25"/>
        <v>515.27200067735316</v>
      </c>
    </row>
    <row r="81" spans="2:14">
      <c r="B81" s="443"/>
      <c r="C81" s="468"/>
      <c r="D81" s="219" t="s">
        <v>5</v>
      </c>
      <c r="E81" s="154">
        <v>0</v>
      </c>
      <c r="F81" s="155">
        <v>0</v>
      </c>
      <c r="G81" s="155">
        <v>0</v>
      </c>
      <c r="H81" s="155">
        <v>209.37891354074142</v>
      </c>
      <c r="I81" s="155">
        <v>19.472000000000001</v>
      </c>
      <c r="J81" s="155">
        <v>112.11961763191223</v>
      </c>
      <c r="K81" s="155">
        <v>0</v>
      </c>
      <c r="L81" s="155">
        <v>67.575997865924606</v>
      </c>
      <c r="M81" s="155">
        <v>0</v>
      </c>
      <c r="N81" s="147">
        <f t="shared" si="25"/>
        <v>408.54652903857823</v>
      </c>
    </row>
    <row r="82" spans="2:14">
      <c r="B82" s="443"/>
      <c r="C82" s="156" t="s">
        <v>6</v>
      </c>
      <c r="D82" s="233"/>
      <c r="E82" s="151">
        <f>SUM(E76:E81)</f>
        <v>565.71100287125148</v>
      </c>
      <c r="F82" s="151">
        <f t="shared" ref="F82:N82" si="27">SUM(F76:F81)</f>
        <v>91.569841621622444</v>
      </c>
      <c r="G82" s="151">
        <f t="shared" si="27"/>
        <v>77.933149947681429</v>
      </c>
      <c r="H82" s="151">
        <f t="shared" si="27"/>
        <v>984.86679321417159</v>
      </c>
      <c r="I82" s="151">
        <f t="shared" si="27"/>
        <v>19.472000000000001</v>
      </c>
      <c r="J82" s="151">
        <f t="shared" si="27"/>
        <v>622.5516717094913</v>
      </c>
      <c r="K82" s="151">
        <f t="shared" si="27"/>
        <v>513.03805524114148</v>
      </c>
      <c r="L82" s="151">
        <f t="shared" si="27"/>
        <v>564.99867016042208</v>
      </c>
      <c r="M82" s="151">
        <f t="shared" si="27"/>
        <v>252.84037999999998</v>
      </c>
      <c r="N82" s="152">
        <f t="shared" si="27"/>
        <v>3692.9815647657824</v>
      </c>
    </row>
    <row r="83" spans="2:14">
      <c r="B83" s="443"/>
      <c r="C83" s="467" t="s">
        <v>218</v>
      </c>
      <c r="D83" s="219" t="s">
        <v>18</v>
      </c>
      <c r="E83" s="154">
        <v>0.32614194107055666</v>
      </c>
      <c r="F83" s="155">
        <v>3.12975</v>
      </c>
      <c r="G83" s="155">
        <f>3.73904+0.63698</f>
        <v>4.3760200000000005</v>
      </c>
      <c r="H83" s="155">
        <v>10.296362277328969</v>
      </c>
      <c r="I83" s="155">
        <v>3.4374710581665857</v>
      </c>
      <c r="J83" s="155">
        <v>71.905384303025826</v>
      </c>
      <c r="K83" s="155">
        <v>2.2479987993240358</v>
      </c>
      <c r="L83" s="155">
        <v>6.1206669457405809</v>
      </c>
      <c r="M83" s="155">
        <f>8.68219+2.839</f>
        <v>11.521190000000001</v>
      </c>
      <c r="N83" s="147">
        <f t="shared" si="25"/>
        <v>113.36098532465657</v>
      </c>
    </row>
    <row r="84" spans="2:14">
      <c r="B84" s="443"/>
      <c r="C84" s="468"/>
      <c r="D84" s="219" t="s">
        <v>219</v>
      </c>
      <c r="E84" s="154">
        <v>51.701100398719547</v>
      </c>
      <c r="F84" s="155">
        <v>70.222774574279782</v>
      </c>
      <c r="G84" s="155">
        <v>49.09084</v>
      </c>
      <c r="H84" s="155">
        <v>293.42115999999999</v>
      </c>
      <c r="I84" s="155">
        <v>9.6368565712971606</v>
      </c>
      <c r="J84" s="155">
        <v>163.3055158261154</v>
      </c>
      <c r="K84" s="155">
        <v>10.706336752988397</v>
      </c>
      <c r="L84" s="155">
        <v>0.32100000000000001</v>
      </c>
      <c r="M84" s="155">
        <v>49.05377</v>
      </c>
      <c r="N84" s="147">
        <f t="shared" si="25"/>
        <v>697.45935412340032</v>
      </c>
    </row>
    <row r="85" spans="2:14">
      <c r="B85" s="444"/>
      <c r="C85" s="158" t="s">
        <v>220</v>
      </c>
      <c r="D85" s="233"/>
      <c r="E85" s="151">
        <f>SUM(E83:E84)</f>
        <v>52.027242339790106</v>
      </c>
      <c r="F85" s="151">
        <f t="shared" ref="F85:N85" si="28">SUM(F83:F84)</f>
        <v>73.352524574279784</v>
      </c>
      <c r="G85" s="151">
        <f t="shared" si="28"/>
        <v>53.466859999999997</v>
      </c>
      <c r="H85" s="151">
        <f t="shared" si="28"/>
        <v>303.71752227732895</v>
      </c>
      <c r="I85" s="151">
        <f t="shared" si="28"/>
        <v>13.074327629463745</v>
      </c>
      <c r="J85" s="151">
        <f t="shared" si="28"/>
        <v>235.21090012914124</v>
      </c>
      <c r="K85" s="151">
        <f t="shared" si="28"/>
        <v>12.954335552312433</v>
      </c>
      <c r="L85" s="151">
        <f t="shared" si="28"/>
        <v>6.4416669457405806</v>
      </c>
      <c r="M85" s="151">
        <f t="shared" si="28"/>
        <v>60.574960000000004</v>
      </c>
      <c r="N85" s="152">
        <f t="shared" si="28"/>
        <v>810.82033944805687</v>
      </c>
    </row>
    <row r="86" spans="2:14">
      <c r="B86" s="122" t="s">
        <v>198</v>
      </c>
      <c r="C86" s="161"/>
      <c r="D86" s="172"/>
      <c r="E86" s="212">
        <f>+E85+E82+E75</f>
        <v>1322.829116234215</v>
      </c>
      <c r="F86" s="212">
        <f t="shared" ref="F86:M86" si="29">+F85+F82+F75</f>
        <v>606.95265380572459</v>
      </c>
      <c r="G86" s="212">
        <f t="shared" si="29"/>
        <v>455.76079994768145</v>
      </c>
      <c r="H86" s="212">
        <f t="shared" si="29"/>
        <v>3033.2957954915005</v>
      </c>
      <c r="I86" s="212">
        <f t="shared" si="29"/>
        <v>109.79520193680563</v>
      </c>
      <c r="J86" s="212">
        <f t="shared" si="29"/>
        <v>2282.1725454079756</v>
      </c>
      <c r="K86" s="212">
        <f t="shared" si="29"/>
        <v>1004.6571682238457</v>
      </c>
      <c r="L86" s="212">
        <f t="shared" si="29"/>
        <v>1377.0506571549531</v>
      </c>
      <c r="M86" s="212">
        <f t="shared" si="29"/>
        <v>678.24763000000007</v>
      </c>
      <c r="N86" s="245">
        <f>+N85+N82+N75</f>
        <v>10870.761568202703</v>
      </c>
    </row>
    <row r="87" spans="2:14">
      <c r="B87" s="442">
        <v>2008</v>
      </c>
      <c r="C87" s="467" t="s">
        <v>216</v>
      </c>
      <c r="D87" s="231" t="s">
        <v>216</v>
      </c>
      <c r="E87" s="155">
        <v>617.90838771230676</v>
      </c>
      <c r="F87" s="155">
        <v>321.41146370619822</v>
      </c>
      <c r="G87" s="155">
        <v>505.43211403215497</v>
      </c>
      <c r="H87" s="155">
        <v>1153.0661933581634</v>
      </c>
      <c r="I87" s="155">
        <v>9.5639999280516061</v>
      </c>
      <c r="J87" s="155">
        <v>921.29286802239801</v>
      </c>
      <c r="K87" s="155">
        <v>396.80269973492534</v>
      </c>
      <c r="L87" s="155">
        <v>275.68370941344091</v>
      </c>
      <c r="M87" s="155">
        <v>385.62157642929384</v>
      </c>
      <c r="N87" s="145">
        <f>SUM(E87:M87)</f>
        <v>4586.7830123369331</v>
      </c>
    </row>
    <row r="88" spans="2:14">
      <c r="B88" s="443"/>
      <c r="C88" s="468"/>
      <c r="D88" s="232" t="s">
        <v>217</v>
      </c>
      <c r="E88" s="155">
        <v>17.929313885331155</v>
      </c>
      <c r="F88" s="155">
        <v>63.401984759924346</v>
      </c>
      <c r="G88" s="155">
        <v>52.097057403646417</v>
      </c>
      <c r="H88" s="155">
        <v>269.75042052030562</v>
      </c>
      <c r="I88" s="155">
        <v>79.816934176713232</v>
      </c>
      <c r="J88" s="155">
        <v>449.41880748275315</v>
      </c>
      <c r="K88" s="155">
        <v>37.324759916201231</v>
      </c>
      <c r="L88" s="155">
        <v>367.54171007381382</v>
      </c>
      <c r="M88" s="155">
        <v>21.539219511032105</v>
      </c>
      <c r="N88" s="147">
        <f>SUM(E88:M88)</f>
        <v>1358.8202077297212</v>
      </c>
    </row>
    <row r="89" spans="2:14">
      <c r="B89" s="443"/>
      <c r="C89" s="156" t="s">
        <v>11</v>
      </c>
      <c r="D89" s="222"/>
      <c r="E89" s="223">
        <f t="shared" ref="E89:N89" si="30">SUM(E87:E88)</f>
        <v>635.83770159763787</v>
      </c>
      <c r="F89" s="151">
        <f t="shared" si="30"/>
        <v>384.81344846612257</v>
      </c>
      <c r="G89" s="151">
        <f t="shared" si="30"/>
        <v>557.52917143580135</v>
      </c>
      <c r="H89" s="151">
        <f t="shared" si="30"/>
        <v>1422.8166138784691</v>
      </c>
      <c r="I89" s="151">
        <f t="shared" si="30"/>
        <v>89.380934104764833</v>
      </c>
      <c r="J89" s="151">
        <f t="shared" si="30"/>
        <v>1370.7116755051511</v>
      </c>
      <c r="K89" s="151">
        <f t="shared" si="30"/>
        <v>434.12745965112657</v>
      </c>
      <c r="L89" s="151">
        <f t="shared" si="30"/>
        <v>643.22541948725473</v>
      </c>
      <c r="M89" s="151">
        <f t="shared" si="30"/>
        <v>407.16079594032595</v>
      </c>
      <c r="N89" s="152">
        <f t="shared" si="30"/>
        <v>5945.6032200666541</v>
      </c>
    </row>
    <row r="90" spans="2:14">
      <c r="B90" s="443"/>
      <c r="C90" s="467" t="s">
        <v>150</v>
      </c>
      <c r="D90" s="219" t="s">
        <v>0</v>
      </c>
      <c r="E90" s="154">
        <v>349.59668537347392</v>
      </c>
      <c r="F90" s="155">
        <v>0</v>
      </c>
      <c r="G90" s="155">
        <v>11.719774123331533</v>
      </c>
      <c r="H90" s="155">
        <v>320.53087142230902</v>
      </c>
      <c r="I90" s="155">
        <v>0</v>
      </c>
      <c r="J90" s="155">
        <v>59.368517049001994</v>
      </c>
      <c r="K90" s="155">
        <v>76.369935509223495</v>
      </c>
      <c r="L90" s="155">
        <v>512.50228426595027</v>
      </c>
      <c r="M90" s="155">
        <v>0</v>
      </c>
      <c r="N90" s="147">
        <f t="shared" ref="N90:N95" si="31">SUM(E90:M90)</f>
        <v>1330.0880677432901</v>
      </c>
    </row>
    <row r="91" spans="2:14">
      <c r="B91" s="443"/>
      <c r="C91" s="469"/>
      <c r="D91" s="219" t="s">
        <v>1</v>
      </c>
      <c r="E91" s="154">
        <v>155.94785420735926</v>
      </c>
      <c r="F91" s="155">
        <v>55.663761902175843</v>
      </c>
      <c r="G91" s="155">
        <v>0.45600000000000002</v>
      </c>
      <c r="H91" s="155">
        <v>336.29946248947641</v>
      </c>
      <c r="I91" s="155">
        <v>0</v>
      </c>
      <c r="J91" s="155">
        <v>202.45782853952048</v>
      </c>
      <c r="K91" s="155">
        <v>448.94218866774531</v>
      </c>
      <c r="L91" s="155">
        <v>250.99315542638303</v>
      </c>
      <c r="M91" s="155">
        <v>123.23651004230976</v>
      </c>
      <c r="N91" s="147">
        <f t="shared" si="31"/>
        <v>1573.9967612749701</v>
      </c>
    </row>
    <row r="92" spans="2:14">
      <c r="B92" s="443"/>
      <c r="C92" s="469"/>
      <c r="D92" s="219" t="s">
        <v>2</v>
      </c>
      <c r="E92" s="154">
        <v>34.007777274298597</v>
      </c>
      <c r="F92" s="155">
        <v>0</v>
      </c>
      <c r="G92" s="155">
        <v>103.23239843750001</v>
      </c>
      <c r="H92" s="155">
        <v>137.77952403249222</v>
      </c>
      <c r="I92" s="155">
        <v>0</v>
      </c>
      <c r="J92" s="155">
        <v>30.684045850092893</v>
      </c>
      <c r="K92" s="155">
        <v>4.2128999633789066</v>
      </c>
      <c r="L92" s="155">
        <v>0</v>
      </c>
      <c r="M92" s="155">
        <v>0</v>
      </c>
      <c r="N92" s="147">
        <f t="shared" si="31"/>
        <v>309.91664555776265</v>
      </c>
    </row>
    <row r="93" spans="2:14">
      <c r="B93" s="443"/>
      <c r="C93" s="469"/>
      <c r="D93" s="219" t="s">
        <v>3</v>
      </c>
      <c r="E93" s="154">
        <v>0</v>
      </c>
      <c r="F93" s="155">
        <v>2.3123024730682373</v>
      </c>
      <c r="G93" s="155">
        <v>0</v>
      </c>
      <c r="H93" s="155">
        <v>0</v>
      </c>
      <c r="I93" s="155">
        <v>0</v>
      </c>
      <c r="J93" s="155">
        <v>2.9259219824671745</v>
      </c>
      <c r="K93" s="155">
        <v>0</v>
      </c>
      <c r="L93" s="155">
        <v>0</v>
      </c>
      <c r="M93" s="155">
        <v>0</v>
      </c>
      <c r="N93" s="147">
        <f t="shared" si="31"/>
        <v>5.2382244555354118</v>
      </c>
    </row>
    <row r="94" spans="2:14">
      <c r="B94" s="443"/>
      <c r="C94" s="469"/>
      <c r="D94" s="219" t="s">
        <v>4</v>
      </c>
      <c r="E94" s="154">
        <v>21.41170119148493</v>
      </c>
      <c r="F94" s="155">
        <v>41.867706237792966</v>
      </c>
      <c r="G94" s="155">
        <v>49.56322052192688</v>
      </c>
      <c r="H94" s="155">
        <v>148.80534328842165</v>
      </c>
      <c r="I94" s="155">
        <v>2.3042146854400634</v>
      </c>
      <c r="J94" s="155">
        <v>142.73992947542669</v>
      </c>
      <c r="K94" s="155">
        <v>87.501339767456059</v>
      </c>
      <c r="L94" s="155">
        <v>4.3453797302246091</v>
      </c>
      <c r="M94" s="155">
        <v>96.849409320503483</v>
      </c>
      <c r="N94" s="147">
        <f t="shared" si="31"/>
        <v>595.38824421867741</v>
      </c>
    </row>
    <row r="95" spans="2:14">
      <c r="B95" s="443"/>
      <c r="C95" s="468"/>
      <c r="D95" s="219" t="s">
        <v>5</v>
      </c>
      <c r="E95" s="154">
        <v>38.769799257278443</v>
      </c>
      <c r="F95" s="155">
        <v>0</v>
      </c>
      <c r="G95" s="155">
        <v>0</v>
      </c>
      <c r="H95" s="155">
        <v>223.24875540509919</v>
      </c>
      <c r="I95" s="155">
        <v>0</v>
      </c>
      <c r="J95" s="155">
        <v>114.87745485591888</v>
      </c>
      <c r="K95" s="155">
        <v>0</v>
      </c>
      <c r="L95" s="155">
        <v>56.797153594970695</v>
      </c>
      <c r="M95" s="155">
        <v>41.155943637847898</v>
      </c>
      <c r="N95" s="147">
        <f t="shared" si="31"/>
        <v>474.84910675111513</v>
      </c>
    </row>
    <row r="96" spans="2:14">
      <c r="B96" s="443"/>
      <c r="C96" s="156" t="s">
        <v>6</v>
      </c>
      <c r="D96" s="233"/>
      <c r="E96" s="151">
        <f t="shared" ref="E96:N96" si="32">SUM(E90:E95)</f>
        <v>599.73381730389519</v>
      </c>
      <c r="F96" s="151">
        <f t="shared" si="32"/>
        <v>99.843770613037037</v>
      </c>
      <c r="G96" s="151">
        <f t="shared" si="32"/>
        <v>164.97139308275842</v>
      </c>
      <c r="H96" s="151">
        <f t="shared" si="32"/>
        <v>1166.6639566377985</v>
      </c>
      <c r="I96" s="151">
        <f t="shared" si="32"/>
        <v>2.3042146854400634</v>
      </c>
      <c r="J96" s="151">
        <f t="shared" si="32"/>
        <v>553.05369775242821</v>
      </c>
      <c r="K96" s="151">
        <f t="shared" si="32"/>
        <v>617.0263639078039</v>
      </c>
      <c r="L96" s="151">
        <f t="shared" si="32"/>
        <v>824.63797301752868</v>
      </c>
      <c r="M96" s="151">
        <f t="shared" si="32"/>
        <v>261.24186300066111</v>
      </c>
      <c r="N96" s="152">
        <f t="shared" si="32"/>
        <v>4289.477050001351</v>
      </c>
    </row>
    <row r="97" spans="2:14">
      <c r="B97" s="443"/>
      <c r="C97" s="467" t="s">
        <v>218</v>
      </c>
      <c r="D97" s="219" t="s">
        <v>18</v>
      </c>
      <c r="E97" s="154">
        <v>6.6587252769470213</v>
      </c>
      <c r="F97" s="155">
        <v>81.705606706674445</v>
      </c>
      <c r="G97" s="155">
        <v>24.224877031922343</v>
      </c>
      <c r="H97" s="155">
        <v>33.586651424050331</v>
      </c>
      <c r="I97" s="155">
        <v>4.5281336352843793</v>
      </c>
      <c r="J97" s="155">
        <v>59.41741549447179</v>
      </c>
      <c r="K97" s="155">
        <v>11.445050239562988</v>
      </c>
      <c r="L97" s="155">
        <v>2.1231119728088377</v>
      </c>
      <c r="M97" s="155">
        <v>11.544700012207031</v>
      </c>
      <c r="N97" s="147">
        <f>SUM(E97:M97)</f>
        <v>235.23427179392917</v>
      </c>
    </row>
    <row r="98" spans="2:14">
      <c r="B98" s="443"/>
      <c r="C98" s="468"/>
      <c r="D98" s="219" t="s">
        <v>219</v>
      </c>
      <c r="E98" s="154">
        <v>69.670000722569171</v>
      </c>
      <c r="F98" s="155">
        <v>79.466358560262179</v>
      </c>
      <c r="G98" s="155">
        <v>65.674454727365628</v>
      </c>
      <c r="H98" s="155">
        <v>613.44993660076148</v>
      </c>
      <c r="I98" s="155">
        <v>11.312483302349923</v>
      </c>
      <c r="J98" s="155">
        <v>183.29556002653004</v>
      </c>
      <c r="K98" s="155">
        <v>41.50933452415466</v>
      </c>
      <c r="L98" s="155">
        <v>1.0303810410499572</v>
      </c>
      <c r="M98" s="155">
        <v>48.059099103210258</v>
      </c>
      <c r="N98" s="147">
        <f>SUM(E98:M98)</f>
        <v>1113.4676086082532</v>
      </c>
    </row>
    <row r="99" spans="2:14">
      <c r="B99" s="444"/>
      <c r="C99" s="158" t="s">
        <v>220</v>
      </c>
      <c r="D99" s="233"/>
      <c r="E99" s="151">
        <f t="shared" ref="E99:N99" si="33">SUM(E97:E98)</f>
        <v>76.328725999516195</v>
      </c>
      <c r="F99" s="151">
        <f t="shared" si="33"/>
        <v>161.17196526693664</v>
      </c>
      <c r="G99" s="151">
        <f t="shared" si="33"/>
        <v>89.899331759287975</v>
      </c>
      <c r="H99" s="151">
        <f t="shared" si="33"/>
        <v>647.03658802481186</v>
      </c>
      <c r="I99" s="151">
        <f t="shared" si="33"/>
        <v>15.840616937634302</v>
      </c>
      <c r="J99" s="151">
        <f t="shared" si="33"/>
        <v>242.71297552100182</v>
      </c>
      <c r="K99" s="151">
        <f t="shared" si="33"/>
        <v>52.954384763717648</v>
      </c>
      <c r="L99" s="151">
        <f t="shared" si="33"/>
        <v>3.1534930138587951</v>
      </c>
      <c r="M99" s="151">
        <f t="shared" si="33"/>
        <v>59.603799115417289</v>
      </c>
      <c r="N99" s="152">
        <f t="shared" si="33"/>
        <v>1348.7018804021823</v>
      </c>
    </row>
    <row r="100" spans="2:14">
      <c r="B100" s="122" t="s">
        <v>199</v>
      </c>
      <c r="C100" s="161"/>
      <c r="D100" s="172"/>
      <c r="E100" s="212">
        <f t="shared" ref="E100:N100" si="34">+E99+E96+E89</f>
        <v>1311.9002449010493</v>
      </c>
      <c r="F100" s="212">
        <f t="shared" si="34"/>
        <v>645.82918434609633</v>
      </c>
      <c r="G100" s="212">
        <f t="shared" si="34"/>
        <v>812.3998962778478</v>
      </c>
      <c r="H100" s="212">
        <f t="shared" si="34"/>
        <v>3236.5171585410794</v>
      </c>
      <c r="I100" s="212">
        <f t="shared" si="34"/>
        <v>107.5257657278392</v>
      </c>
      <c r="J100" s="212">
        <f t="shared" si="34"/>
        <v>2166.4783487785812</v>
      </c>
      <c r="K100" s="212">
        <f t="shared" si="34"/>
        <v>1104.1082083226481</v>
      </c>
      <c r="L100" s="212">
        <f t="shared" si="34"/>
        <v>1471.0168855186421</v>
      </c>
      <c r="M100" s="212">
        <f t="shared" si="34"/>
        <v>728.00645805640443</v>
      </c>
      <c r="N100" s="245">
        <f t="shared" si="34"/>
        <v>11583.782150470188</v>
      </c>
    </row>
    <row r="101" spans="2:14">
      <c r="B101" s="442">
        <v>2009</v>
      </c>
      <c r="C101" s="467" t="s">
        <v>216</v>
      </c>
      <c r="D101" s="231" t="s">
        <v>216</v>
      </c>
      <c r="E101" s="155">
        <v>259.73967000000005</v>
      </c>
      <c r="F101" s="155">
        <v>307.85296000000005</v>
      </c>
      <c r="G101" s="155">
        <v>503.72851999999995</v>
      </c>
      <c r="H101" s="155">
        <v>908.43966999999975</v>
      </c>
      <c r="I101" s="155">
        <v>15.946340000000006</v>
      </c>
      <c r="J101" s="155">
        <v>723.68891000000008</v>
      </c>
      <c r="K101" s="155">
        <v>335.98306999999994</v>
      </c>
      <c r="L101" s="155">
        <v>274.62606</v>
      </c>
      <c r="M101" s="155">
        <v>228.82836000000003</v>
      </c>
      <c r="N101" s="145">
        <f>SUM(E101:M101)</f>
        <v>3558.8335599999996</v>
      </c>
    </row>
    <row r="102" spans="2:14">
      <c r="B102" s="443"/>
      <c r="C102" s="468"/>
      <c r="D102" s="232" t="s">
        <v>217</v>
      </c>
      <c r="E102" s="155">
        <v>105.09173000000004</v>
      </c>
      <c r="F102" s="155">
        <v>59.819409999999984</v>
      </c>
      <c r="G102" s="155">
        <v>72.65898</v>
      </c>
      <c r="H102" s="155">
        <v>372.65428999999995</v>
      </c>
      <c r="I102" s="155">
        <v>84.439970000000002</v>
      </c>
      <c r="J102" s="155">
        <v>486.92104999999992</v>
      </c>
      <c r="K102" s="155">
        <v>37.542220000000007</v>
      </c>
      <c r="L102" s="155">
        <v>334.68362999999994</v>
      </c>
      <c r="M102" s="155">
        <v>161.64490999999998</v>
      </c>
      <c r="N102" s="147">
        <f>SUM(E102:M102)</f>
        <v>1715.4561900000001</v>
      </c>
    </row>
    <row r="103" spans="2:14">
      <c r="B103" s="443"/>
      <c r="C103" s="156" t="s">
        <v>11</v>
      </c>
      <c r="D103" s="222"/>
      <c r="E103" s="223">
        <f t="shared" ref="E103:N103" si="35">SUM(E101:E102)</f>
        <v>364.83140000000009</v>
      </c>
      <c r="F103" s="151">
        <f t="shared" si="35"/>
        <v>367.67237000000006</v>
      </c>
      <c r="G103" s="151">
        <f t="shared" si="35"/>
        <v>576.38749999999993</v>
      </c>
      <c r="H103" s="151">
        <f t="shared" si="35"/>
        <v>1281.0939599999997</v>
      </c>
      <c r="I103" s="151">
        <f t="shared" si="35"/>
        <v>100.38631000000001</v>
      </c>
      <c r="J103" s="151">
        <f t="shared" si="35"/>
        <v>1210.60996</v>
      </c>
      <c r="K103" s="151">
        <f t="shared" si="35"/>
        <v>373.52528999999993</v>
      </c>
      <c r="L103" s="151">
        <f t="shared" si="35"/>
        <v>609.30968999999993</v>
      </c>
      <c r="M103" s="151">
        <f t="shared" si="35"/>
        <v>390.47327000000001</v>
      </c>
      <c r="N103" s="152">
        <f t="shared" si="35"/>
        <v>5274.2897499999999</v>
      </c>
    </row>
    <row r="104" spans="2:14">
      <c r="B104" s="443"/>
      <c r="C104" s="467" t="s">
        <v>150</v>
      </c>
      <c r="D104" s="219" t="s">
        <v>0</v>
      </c>
      <c r="E104" s="154">
        <v>281.50978999999995</v>
      </c>
      <c r="F104" s="155">
        <v>0</v>
      </c>
      <c r="G104" s="155">
        <v>11.823920000000001</v>
      </c>
      <c r="H104" s="155">
        <v>250.53915000000001</v>
      </c>
      <c r="I104" s="155">
        <v>0</v>
      </c>
      <c r="J104" s="155">
        <v>188.65852000000004</v>
      </c>
      <c r="K104" s="155">
        <v>49.082039999999999</v>
      </c>
      <c r="L104" s="155">
        <v>461.97156000000012</v>
      </c>
      <c r="M104" s="155">
        <v>18.762249999999998</v>
      </c>
      <c r="N104" s="147">
        <f t="shared" ref="N104:N109" si="36">SUM(E104:M104)</f>
        <v>1262.3472300000001</v>
      </c>
    </row>
    <row r="105" spans="2:14">
      <c r="B105" s="443"/>
      <c r="C105" s="469"/>
      <c r="D105" s="219" t="s">
        <v>1</v>
      </c>
      <c r="E105" s="154">
        <v>264.10537999999997</v>
      </c>
      <c r="F105" s="155">
        <v>28.625389999999996</v>
      </c>
      <c r="G105" s="155">
        <v>40.296619999999997</v>
      </c>
      <c r="H105" s="155">
        <v>398.72126000000009</v>
      </c>
      <c r="I105" s="155">
        <v>4.9516099999999996</v>
      </c>
      <c r="J105" s="155">
        <v>205.48432000000003</v>
      </c>
      <c r="K105" s="155">
        <v>467.43194999999997</v>
      </c>
      <c r="L105" s="155">
        <v>294.76585999999998</v>
      </c>
      <c r="M105" s="155">
        <v>159.75739000000002</v>
      </c>
      <c r="N105" s="147">
        <f t="shared" si="36"/>
        <v>1864.13978</v>
      </c>
    </row>
    <row r="106" spans="2:14">
      <c r="B106" s="443"/>
      <c r="C106" s="469"/>
      <c r="D106" s="219" t="s">
        <v>2</v>
      </c>
      <c r="E106" s="154">
        <v>0</v>
      </c>
      <c r="F106" s="155">
        <v>6.11E-3</v>
      </c>
      <c r="G106" s="155">
        <v>168.08693</v>
      </c>
      <c r="H106" s="155">
        <v>169.11952000000002</v>
      </c>
      <c r="I106" s="155">
        <v>0</v>
      </c>
      <c r="J106" s="155">
        <v>44.202230000000014</v>
      </c>
      <c r="K106" s="155">
        <v>3.4659</v>
      </c>
      <c r="L106" s="155">
        <v>58.345849999999999</v>
      </c>
      <c r="M106" s="155">
        <v>3.6909399999999999</v>
      </c>
      <c r="N106" s="147">
        <f t="shared" si="36"/>
        <v>446.91748000000001</v>
      </c>
    </row>
    <row r="107" spans="2:14">
      <c r="B107" s="443"/>
      <c r="C107" s="469"/>
      <c r="D107" s="219" t="s">
        <v>3</v>
      </c>
      <c r="E107" s="154">
        <v>0</v>
      </c>
      <c r="F107" s="155">
        <v>3.3983800000000004</v>
      </c>
      <c r="G107" s="155">
        <v>0</v>
      </c>
      <c r="H107" s="155">
        <v>0</v>
      </c>
      <c r="I107" s="155">
        <v>0</v>
      </c>
      <c r="J107" s="155">
        <v>4.72729</v>
      </c>
      <c r="K107" s="155">
        <v>0</v>
      </c>
      <c r="L107" s="155">
        <v>0</v>
      </c>
      <c r="M107" s="155">
        <v>0</v>
      </c>
      <c r="N107" s="147">
        <f t="shared" si="36"/>
        <v>8.1256699999999995</v>
      </c>
    </row>
    <row r="108" spans="2:14">
      <c r="B108" s="443"/>
      <c r="C108" s="469"/>
      <c r="D108" s="219" t="s">
        <v>4</v>
      </c>
      <c r="E108" s="154">
        <v>9.3938100000000002</v>
      </c>
      <c r="F108" s="155">
        <v>37.469720000000002</v>
      </c>
      <c r="G108" s="155">
        <v>57.980809999999998</v>
      </c>
      <c r="H108" s="155">
        <v>144.87486000000001</v>
      </c>
      <c r="I108" s="155">
        <v>4.0012299999999996</v>
      </c>
      <c r="J108" s="155">
        <v>159.61184999999995</v>
      </c>
      <c r="K108" s="155">
        <v>66.565629999999999</v>
      </c>
      <c r="L108" s="155">
        <v>0.90100000000000002</v>
      </c>
      <c r="M108" s="155">
        <v>103.52596000000001</v>
      </c>
      <c r="N108" s="147">
        <f t="shared" si="36"/>
        <v>584.32487000000003</v>
      </c>
    </row>
    <row r="109" spans="2:14">
      <c r="B109" s="443"/>
      <c r="C109" s="468"/>
      <c r="D109" s="219" t="s">
        <v>5</v>
      </c>
      <c r="E109" s="154">
        <v>60.167190000000005</v>
      </c>
      <c r="F109" s="155">
        <v>0</v>
      </c>
      <c r="G109" s="155">
        <v>0</v>
      </c>
      <c r="H109" s="155">
        <v>181.74826999999999</v>
      </c>
      <c r="I109" s="155">
        <v>0</v>
      </c>
      <c r="J109" s="155">
        <v>128.68696</v>
      </c>
      <c r="K109" s="155">
        <v>0</v>
      </c>
      <c r="L109" s="155">
        <v>157.36734000000001</v>
      </c>
      <c r="M109" s="155">
        <v>35.131610000000002</v>
      </c>
      <c r="N109" s="147">
        <f t="shared" si="36"/>
        <v>563.10136999999997</v>
      </c>
    </row>
    <row r="110" spans="2:14">
      <c r="B110" s="443"/>
      <c r="C110" s="156" t="s">
        <v>6</v>
      </c>
      <c r="D110" s="233"/>
      <c r="E110" s="151">
        <f t="shared" ref="E110:N110" si="37">SUM(E104:E109)</f>
        <v>615.17616999999996</v>
      </c>
      <c r="F110" s="151">
        <f t="shared" si="37"/>
        <v>69.499600000000001</v>
      </c>
      <c r="G110" s="151">
        <f t="shared" si="37"/>
        <v>278.18828000000002</v>
      </c>
      <c r="H110" s="151">
        <f t="shared" si="37"/>
        <v>1145.00306</v>
      </c>
      <c r="I110" s="151">
        <f t="shared" si="37"/>
        <v>8.9528399999999984</v>
      </c>
      <c r="J110" s="151">
        <f t="shared" si="37"/>
        <v>731.37117000000001</v>
      </c>
      <c r="K110" s="151">
        <f t="shared" si="37"/>
        <v>586.5455199999999</v>
      </c>
      <c r="L110" s="151">
        <f t="shared" si="37"/>
        <v>973.35161000000016</v>
      </c>
      <c r="M110" s="151">
        <f t="shared" si="37"/>
        <v>320.86815000000007</v>
      </c>
      <c r="N110" s="152">
        <f t="shared" si="37"/>
        <v>4728.9564</v>
      </c>
    </row>
    <row r="111" spans="2:14">
      <c r="B111" s="443"/>
      <c r="C111" s="467" t="s">
        <v>218</v>
      </c>
      <c r="D111" s="219" t="s">
        <v>18</v>
      </c>
      <c r="E111" s="154">
        <v>1.012</v>
      </c>
      <c r="F111" s="155">
        <v>61.634720000000002</v>
      </c>
      <c r="G111" s="155">
        <v>5.7518400000000005</v>
      </c>
      <c r="H111" s="155">
        <v>30.853779999999993</v>
      </c>
      <c r="I111" s="155">
        <v>4.5641000000000007</v>
      </c>
      <c r="J111" s="155">
        <v>46.318340000000006</v>
      </c>
      <c r="K111" s="155">
        <v>9.9359999999999982</v>
      </c>
      <c r="L111" s="155">
        <v>2.0249999999999999</v>
      </c>
      <c r="M111" s="155">
        <v>12.639290000000001</v>
      </c>
      <c r="N111" s="147">
        <f>SUM(E111:M111)</f>
        <v>174.73507000000001</v>
      </c>
    </row>
    <row r="112" spans="2:14">
      <c r="B112" s="443"/>
      <c r="C112" s="468"/>
      <c r="D112" s="219" t="s">
        <v>219</v>
      </c>
      <c r="E112" s="154">
        <v>80.828309999999988</v>
      </c>
      <c r="F112" s="155">
        <v>81.481709999999993</v>
      </c>
      <c r="G112" s="155">
        <v>168.14456000000004</v>
      </c>
      <c r="H112" s="155">
        <v>514.31593000000009</v>
      </c>
      <c r="I112" s="155">
        <v>10.970109999999998</v>
      </c>
      <c r="J112" s="155">
        <v>177.58417</v>
      </c>
      <c r="K112" s="155">
        <v>16.97175</v>
      </c>
      <c r="L112" s="155">
        <v>0.75561999999999996</v>
      </c>
      <c r="M112" s="155">
        <v>72.733369999999994</v>
      </c>
      <c r="N112" s="147">
        <f>SUM(E112:M112)</f>
        <v>1123.7855299999999</v>
      </c>
    </row>
    <row r="113" spans="2:14">
      <c r="B113" s="444"/>
      <c r="C113" s="158" t="s">
        <v>220</v>
      </c>
      <c r="D113" s="233"/>
      <c r="E113" s="151">
        <f t="shared" ref="E113:N113" si="38">SUM(E111:E112)</f>
        <v>81.840309999999988</v>
      </c>
      <c r="F113" s="151">
        <f t="shared" si="38"/>
        <v>143.11642999999998</v>
      </c>
      <c r="G113" s="151">
        <f t="shared" si="38"/>
        <v>173.89640000000003</v>
      </c>
      <c r="H113" s="151">
        <f t="shared" si="38"/>
        <v>545.16971000000012</v>
      </c>
      <c r="I113" s="151">
        <f t="shared" si="38"/>
        <v>15.534209999999998</v>
      </c>
      <c r="J113" s="151">
        <f t="shared" si="38"/>
        <v>223.90251000000001</v>
      </c>
      <c r="K113" s="151">
        <f t="shared" si="38"/>
        <v>26.90775</v>
      </c>
      <c r="L113" s="151">
        <f t="shared" si="38"/>
        <v>2.7806199999999999</v>
      </c>
      <c r="M113" s="151">
        <f t="shared" si="38"/>
        <v>85.372659999999996</v>
      </c>
      <c r="N113" s="152">
        <f t="shared" si="38"/>
        <v>1298.5205999999998</v>
      </c>
    </row>
    <row r="114" spans="2:14">
      <c r="B114" s="122" t="s">
        <v>200</v>
      </c>
      <c r="C114" s="161"/>
      <c r="D114" s="172"/>
      <c r="E114" s="212">
        <f t="shared" ref="E114:N114" si="39">+E113+E110+E103</f>
        <v>1061.84788</v>
      </c>
      <c r="F114" s="212">
        <f t="shared" si="39"/>
        <v>580.28840000000002</v>
      </c>
      <c r="G114" s="212">
        <f t="shared" si="39"/>
        <v>1028.47218</v>
      </c>
      <c r="H114" s="212">
        <f t="shared" si="39"/>
        <v>2971.2667299999998</v>
      </c>
      <c r="I114" s="212">
        <f t="shared" si="39"/>
        <v>124.87336000000001</v>
      </c>
      <c r="J114" s="212">
        <f t="shared" si="39"/>
        <v>2165.88364</v>
      </c>
      <c r="K114" s="212">
        <f t="shared" si="39"/>
        <v>986.97855999999979</v>
      </c>
      <c r="L114" s="212">
        <f t="shared" si="39"/>
        <v>1585.4419200000002</v>
      </c>
      <c r="M114" s="212">
        <f t="shared" si="39"/>
        <v>796.71408000000008</v>
      </c>
      <c r="N114" s="245">
        <f t="shared" si="39"/>
        <v>11301.766749999999</v>
      </c>
    </row>
    <row r="115" spans="2:14">
      <c r="B115" s="442">
        <v>2010</v>
      </c>
      <c r="C115" s="467" t="s">
        <v>216</v>
      </c>
      <c r="D115" s="231" t="s">
        <v>216</v>
      </c>
      <c r="E115" s="155">
        <v>252.91739699999994</v>
      </c>
      <c r="F115" s="155">
        <v>280.05271600000009</v>
      </c>
      <c r="G115" s="155">
        <v>505.41253000000006</v>
      </c>
      <c r="H115" s="155">
        <v>854.53805100000022</v>
      </c>
      <c r="I115" s="155">
        <v>12.521002999999993</v>
      </c>
      <c r="J115" s="155">
        <v>978.75549799999976</v>
      </c>
      <c r="K115" s="155">
        <v>320.44476300000008</v>
      </c>
      <c r="L115" s="155">
        <v>292.27002200000004</v>
      </c>
      <c r="M115" s="155">
        <v>387.42296400000004</v>
      </c>
      <c r="N115" s="145">
        <f>SUM(E115:M115)</f>
        <v>3884.3349440000002</v>
      </c>
    </row>
    <row r="116" spans="2:14">
      <c r="B116" s="443"/>
      <c r="C116" s="468"/>
      <c r="D116" s="232" t="s">
        <v>217</v>
      </c>
      <c r="E116" s="155">
        <v>122.71996700000001</v>
      </c>
      <c r="F116" s="155">
        <v>47.997090000000007</v>
      </c>
      <c r="G116" s="155">
        <v>93.675741999999985</v>
      </c>
      <c r="H116" s="155">
        <v>284.62992999999989</v>
      </c>
      <c r="I116" s="155">
        <v>74.429069999999996</v>
      </c>
      <c r="J116" s="155">
        <v>449.4587589999997</v>
      </c>
      <c r="K116" s="155">
        <v>45.452360000000013</v>
      </c>
      <c r="L116" s="155">
        <v>282.07785200000001</v>
      </c>
      <c r="M116" s="155">
        <v>131.04581400000001</v>
      </c>
      <c r="N116" s="147">
        <f>SUM(E116:M116)</f>
        <v>1531.4865839999998</v>
      </c>
    </row>
    <row r="117" spans="2:14">
      <c r="B117" s="443"/>
      <c r="C117" s="156" t="s">
        <v>11</v>
      </c>
      <c r="D117" s="222"/>
      <c r="E117" s="223">
        <f t="shared" ref="E117:N117" si="40">SUM(E115:E116)</f>
        <v>375.63736399999993</v>
      </c>
      <c r="F117" s="151">
        <f t="shared" si="40"/>
        <v>328.0498060000001</v>
      </c>
      <c r="G117" s="151">
        <f t="shared" si="40"/>
        <v>599.08827200000007</v>
      </c>
      <c r="H117" s="151">
        <f t="shared" si="40"/>
        <v>1139.1679810000001</v>
      </c>
      <c r="I117" s="151">
        <f t="shared" si="40"/>
        <v>86.950072999999989</v>
      </c>
      <c r="J117" s="151">
        <f t="shared" si="40"/>
        <v>1428.2142569999994</v>
      </c>
      <c r="K117" s="151">
        <f t="shared" si="40"/>
        <v>365.89712300000008</v>
      </c>
      <c r="L117" s="151">
        <f t="shared" si="40"/>
        <v>574.34787400000005</v>
      </c>
      <c r="M117" s="151">
        <f t="shared" si="40"/>
        <v>518.46877800000004</v>
      </c>
      <c r="N117" s="152">
        <f t="shared" si="40"/>
        <v>5415.8215280000004</v>
      </c>
    </row>
    <row r="118" spans="2:14">
      <c r="B118" s="443"/>
      <c r="C118" s="467" t="s">
        <v>150</v>
      </c>
      <c r="D118" s="219" t="s">
        <v>0</v>
      </c>
      <c r="E118" s="154">
        <v>247.27442099999993</v>
      </c>
      <c r="F118" s="155">
        <v>0.637521</v>
      </c>
      <c r="G118" s="155">
        <v>12.964556</v>
      </c>
      <c r="H118" s="155">
        <v>290.26491000000004</v>
      </c>
      <c r="I118" s="155">
        <v>0</v>
      </c>
      <c r="J118" s="155">
        <v>106.43370399999998</v>
      </c>
      <c r="K118" s="155">
        <v>44.104156000000003</v>
      </c>
      <c r="L118" s="155">
        <v>506.46866399999976</v>
      </c>
      <c r="M118" s="155">
        <v>61.476040000000005</v>
      </c>
      <c r="N118" s="147">
        <f t="shared" ref="N118:N123" si="41">SUM(E118:M118)</f>
        <v>1269.6239719999999</v>
      </c>
    </row>
    <row r="119" spans="2:14">
      <c r="B119" s="443"/>
      <c r="C119" s="469"/>
      <c r="D119" s="219" t="s">
        <v>1</v>
      </c>
      <c r="E119" s="154">
        <v>314.0424469999997</v>
      </c>
      <c r="F119" s="155">
        <v>76.950631999999999</v>
      </c>
      <c r="G119" s="155">
        <v>61.070908000000003</v>
      </c>
      <c r="H119" s="155">
        <v>570.17838499999982</v>
      </c>
      <c r="I119" s="155">
        <v>13.773</v>
      </c>
      <c r="J119" s="155">
        <v>268.35250299999996</v>
      </c>
      <c r="K119" s="155">
        <v>598.0721259999998</v>
      </c>
      <c r="L119" s="155">
        <v>415.33822400000003</v>
      </c>
      <c r="M119" s="155">
        <v>167.90905699999999</v>
      </c>
      <c r="N119" s="147">
        <f t="shared" si="41"/>
        <v>2485.687281999999</v>
      </c>
    </row>
    <row r="120" spans="2:14">
      <c r="B120" s="443"/>
      <c r="C120" s="469"/>
      <c r="D120" s="219" t="s">
        <v>2</v>
      </c>
      <c r="E120" s="154">
        <v>6.21</v>
      </c>
      <c r="F120" s="155">
        <v>0.374612</v>
      </c>
      <c r="G120" s="155">
        <v>121.5981</v>
      </c>
      <c r="H120" s="155">
        <v>174.78195300000002</v>
      </c>
      <c r="I120" s="155">
        <v>0</v>
      </c>
      <c r="J120" s="155">
        <v>82.039724000000007</v>
      </c>
      <c r="K120" s="155">
        <v>4.3696999999999999</v>
      </c>
      <c r="L120" s="155">
        <v>0</v>
      </c>
      <c r="M120" s="155">
        <v>2.4267620000000001</v>
      </c>
      <c r="N120" s="147">
        <f t="shared" si="41"/>
        <v>391.80085100000008</v>
      </c>
    </row>
    <row r="121" spans="2:14">
      <c r="B121" s="443"/>
      <c r="C121" s="469"/>
      <c r="D121" s="219" t="s">
        <v>3</v>
      </c>
      <c r="E121" s="154">
        <v>0</v>
      </c>
      <c r="F121" s="155">
        <v>3.836417</v>
      </c>
      <c r="G121" s="155">
        <v>0</v>
      </c>
      <c r="H121" s="155">
        <v>0</v>
      </c>
      <c r="I121" s="155">
        <v>0</v>
      </c>
      <c r="J121" s="155">
        <v>0.10784199999999999</v>
      </c>
      <c r="K121" s="155">
        <v>0</v>
      </c>
      <c r="L121" s="155">
        <v>0</v>
      </c>
      <c r="M121" s="155">
        <v>0</v>
      </c>
      <c r="N121" s="147">
        <f t="shared" si="41"/>
        <v>3.9442589999999997</v>
      </c>
    </row>
    <row r="122" spans="2:14">
      <c r="B122" s="443"/>
      <c r="C122" s="469"/>
      <c r="D122" s="219" t="s">
        <v>4</v>
      </c>
      <c r="E122" s="154">
        <v>9.9338700000000006</v>
      </c>
      <c r="F122" s="155">
        <v>35.592629999999993</v>
      </c>
      <c r="G122" s="155">
        <v>57.909089999999999</v>
      </c>
      <c r="H122" s="155">
        <v>123.91053000000002</v>
      </c>
      <c r="I122" s="155">
        <v>9.177999999999999</v>
      </c>
      <c r="J122" s="155">
        <v>139.37078999999997</v>
      </c>
      <c r="K122" s="155">
        <v>81.35490999999999</v>
      </c>
      <c r="L122" s="155">
        <v>14.439119999999999</v>
      </c>
      <c r="M122" s="155">
        <v>95.685100000000006</v>
      </c>
      <c r="N122" s="147">
        <f t="shared" si="41"/>
        <v>567.37404000000004</v>
      </c>
    </row>
    <row r="123" spans="2:14">
      <c r="B123" s="443"/>
      <c r="C123" s="468"/>
      <c r="D123" s="219" t="s">
        <v>5</v>
      </c>
      <c r="E123" s="154">
        <v>40.581668000000001</v>
      </c>
      <c r="F123" s="155">
        <v>0</v>
      </c>
      <c r="G123" s="155">
        <v>0</v>
      </c>
      <c r="H123" s="155">
        <v>194.43505700000009</v>
      </c>
      <c r="I123" s="155">
        <v>0</v>
      </c>
      <c r="J123" s="155">
        <v>122.27314199999999</v>
      </c>
      <c r="K123" s="155">
        <v>5.3439999999999985</v>
      </c>
      <c r="L123" s="155">
        <v>97.318486000000007</v>
      </c>
      <c r="M123" s="155">
        <v>71.152554999999992</v>
      </c>
      <c r="N123" s="147">
        <f t="shared" si="41"/>
        <v>531.10490800000002</v>
      </c>
    </row>
    <row r="124" spans="2:14">
      <c r="B124" s="443"/>
      <c r="C124" s="156" t="s">
        <v>6</v>
      </c>
      <c r="D124" s="233"/>
      <c r="E124" s="151">
        <f t="shared" ref="E124:N124" si="42">SUM(E118:E123)</f>
        <v>618.04240599999969</v>
      </c>
      <c r="F124" s="151">
        <f t="shared" si="42"/>
        <v>117.39181199999999</v>
      </c>
      <c r="G124" s="151">
        <f t="shared" si="42"/>
        <v>253.542654</v>
      </c>
      <c r="H124" s="151">
        <f t="shared" si="42"/>
        <v>1353.570835</v>
      </c>
      <c r="I124" s="151">
        <f t="shared" si="42"/>
        <v>22.951000000000001</v>
      </c>
      <c r="J124" s="151">
        <f t="shared" si="42"/>
        <v>718.57770499999992</v>
      </c>
      <c r="K124" s="151">
        <f t="shared" si="42"/>
        <v>733.24489199999982</v>
      </c>
      <c r="L124" s="151">
        <f t="shared" si="42"/>
        <v>1033.5644939999997</v>
      </c>
      <c r="M124" s="151">
        <f t="shared" si="42"/>
        <v>398.64951400000001</v>
      </c>
      <c r="N124" s="152">
        <f t="shared" si="42"/>
        <v>5249.5353119999991</v>
      </c>
    </row>
    <row r="125" spans="2:14">
      <c r="B125" s="443"/>
      <c r="C125" s="467" t="s">
        <v>218</v>
      </c>
      <c r="D125" s="219" t="s">
        <v>79</v>
      </c>
      <c r="E125" s="154">
        <v>6.1353479999999996</v>
      </c>
      <c r="F125" s="155">
        <v>25.730548000000002</v>
      </c>
      <c r="G125" s="155">
        <v>7.4909409999999994</v>
      </c>
      <c r="H125" s="155">
        <v>63.608131000000007</v>
      </c>
      <c r="I125" s="155">
        <v>4.4814420000000004</v>
      </c>
      <c r="J125" s="155">
        <v>68.366745000000009</v>
      </c>
      <c r="K125" s="155">
        <v>6.5938649999999983</v>
      </c>
      <c r="L125" s="155">
        <v>1.941986</v>
      </c>
      <c r="M125" s="155">
        <v>7.2827900000000003</v>
      </c>
      <c r="N125" s="147">
        <f>SUM(E125:M125)</f>
        <v>191.63179599999998</v>
      </c>
    </row>
    <row r="126" spans="2:14">
      <c r="B126" s="443"/>
      <c r="C126" s="468"/>
      <c r="D126" s="219" t="s">
        <v>219</v>
      </c>
      <c r="E126" s="154">
        <v>99.634040000000013</v>
      </c>
      <c r="F126" s="155">
        <v>80.898220000000023</v>
      </c>
      <c r="G126" s="155">
        <v>248.35664700000001</v>
      </c>
      <c r="H126" s="155">
        <v>749.86169099999961</v>
      </c>
      <c r="I126" s="155">
        <v>10.933260000000001</v>
      </c>
      <c r="J126" s="155">
        <v>212.74667199999996</v>
      </c>
      <c r="K126" s="155">
        <v>11.792118000000002</v>
      </c>
      <c r="L126" s="155">
        <v>0.72793099999999988</v>
      </c>
      <c r="M126" s="155">
        <v>80.151164999999992</v>
      </c>
      <c r="N126" s="147">
        <f>SUM(E126:M126)</f>
        <v>1495.1017439999996</v>
      </c>
    </row>
    <row r="127" spans="2:14">
      <c r="B127" s="444"/>
      <c r="C127" s="158" t="s">
        <v>220</v>
      </c>
      <c r="D127" s="233"/>
      <c r="E127" s="151">
        <f t="shared" ref="E127:N127" si="43">SUM(E125:E126)</f>
        <v>105.76938800000001</v>
      </c>
      <c r="F127" s="151">
        <f t="shared" si="43"/>
        <v>106.62876800000002</v>
      </c>
      <c r="G127" s="151">
        <f t="shared" si="43"/>
        <v>255.847588</v>
      </c>
      <c r="H127" s="151">
        <f t="shared" si="43"/>
        <v>813.46982199999957</v>
      </c>
      <c r="I127" s="151">
        <f t="shared" si="43"/>
        <v>15.414702000000002</v>
      </c>
      <c r="J127" s="151">
        <f t="shared" si="43"/>
        <v>281.11341699999997</v>
      </c>
      <c r="K127" s="151">
        <f t="shared" si="43"/>
        <v>18.385983</v>
      </c>
      <c r="L127" s="151">
        <f t="shared" si="43"/>
        <v>2.6699169999999999</v>
      </c>
      <c r="M127" s="151">
        <f t="shared" si="43"/>
        <v>87.433954999999997</v>
      </c>
      <c r="N127" s="152">
        <f t="shared" si="43"/>
        <v>1686.7335399999995</v>
      </c>
    </row>
    <row r="128" spans="2:14">
      <c r="B128" s="122" t="s">
        <v>201</v>
      </c>
      <c r="C128" s="161"/>
      <c r="D128" s="172"/>
      <c r="E128" s="212">
        <f t="shared" ref="E128:N128" si="44">+E127+E124+E117</f>
        <v>1099.4491579999997</v>
      </c>
      <c r="F128" s="212">
        <f t="shared" si="44"/>
        <v>552.0703860000001</v>
      </c>
      <c r="G128" s="212">
        <f t="shared" si="44"/>
        <v>1108.4785140000001</v>
      </c>
      <c r="H128" s="212">
        <f t="shared" si="44"/>
        <v>3306.2086379999996</v>
      </c>
      <c r="I128" s="212">
        <f t="shared" si="44"/>
        <v>125.31577499999999</v>
      </c>
      <c r="J128" s="212">
        <f t="shared" si="44"/>
        <v>2427.9053789999994</v>
      </c>
      <c r="K128" s="212">
        <f t="shared" si="44"/>
        <v>1117.527998</v>
      </c>
      <c r="L128" s="212">
        <f t="shared" si="44"/>
        <v>1610.5822849999997</v>
      </c>
      <c r="M128" s="212">
        <f t="shared" si="44"/>
        <v>1004.5522470000001</v>
      </c>
      <c r="N128" s="245">
        <f t="shared" si="44"/>
        <v>12352.090379999998</v>
      </c>
    </row>
    <row r="129" spans="2:14">
      <c r="B129" s="442">
        <v>2011</v>
      </c>
      <c r="C129" s="467" t="s">
        <v>216</v>
      </c>
      <c r="D129" s="231" t="s">
        <v>216</v>
      </c>
      <c r="E129" s="155">
        <v>299.83140599999996</v>
      </c>
      <c r="F129" s="155">
        <v>277.16586400000006</v>
      </c>
      <c r="G129" s="155">
        <v>558.171111</v>
      </c>
      <c r="H129" s="155">
        <v>915.32672700000012</v>
      </c>
      <c r="I129" s="155">
        <v>17.537670000000002</v>
      </c>
      <c r="J129" s="155">
        <v>897.36684699999989</v>
      </c>
      <c r="K129" s="155">
        <v>346.16297300000002</v>
      </c>
      <c r="L129" s="155">
        <v>210.42696899999999</v>
      </c>
      <c r="M129" s="155">
        <v>397.63117999999997</v>
      </c>
      <c r="N129" s="145">
        <f>SUM(E129:M129)</f>
        <v>3919.6207469999999</v>
      </c>
    </row>
    <row r="130" spans="2:14">
      <c r="B130" s="443"/>
      <c r="C130" s="468"/>
      <c r="D130" s="232" t="s">
        <v>217</v>
      </c>
      <c r="E130" s="155">
        <v>125.59800499999996</v>
      </c>
      <c r="F130" s="155">
        <v>74.721031999999994</v>
      </c>
      <c r="G130" s="155">
        <v>95.321804000000014</v>
      </c>
      <c r="H130" s="155">
        <v>290.5044069999999</v>
      </c>
      <c r="I130" s="155">
        <v>73.130509999999973</v>
      </c>
      <c r="J130" s="155">
        <v>417.81734900000015</v>
      </c>
      <c r="K130" s="155">
        <v>39.371760000000009</v>
      </c>
      <c r="L130" s="155">
        <v>284.033297</v>
      </c>
      <c r="M130" s="155">
        <v>121.10377999999997</v>
      </c>
      <c r="N130" s="147">
        <f>SUM(E130:M130)</f>
        <v>1521.6019439999998</v>
      </c>
    </row>
    <row r="131" spans="2:14">
      <c r="B131" s="443"/>
      <c r="C131" s="156" t="s">
        <v>11</v>
      </c>
      <c r="D131" s="222"/>
      <c r="E131" s="223">
        <f t="shared" ref="E131:N131" si="45">SUM(E129:E130)</f>
        <v>425.4294109999999</v>
      </c>
      <c r="F131" s="151">
        <f t="shared" si="45"/>
        <v>351.88689600000004</v>
      </c>
      <c r="G131" s="151">
        <f t="shared" si="45"/>
        <v>653.49291500000004</v>
      </c>
      <c r="H131" s="151">
        <f t="shared" si="45"/>
        <v>1205.831134</v>
      </c>
      <c r="I131" s="151">
        <f t="shared" si="45"/>
        <v>90.668179999999978</v>
      </c>
      <c r="J131" s="151">
        <f t="shared" si="45"/>
        <v>1315.1841960000002</v>
      </c>
      <c r="K131" s="151">
        <f t="shared" si="45"/>
        <v>385.53473300000002</v>
      </c>
      <c r="L131" s="151">
        <f t="shared" si="45"/>
        <v>494.46026599999999</v>
      </c>
      <c r="M131" s="151">
        <f t="shared" si="45"/>
        <v>518.73496</v>
      </c>
      <c r="N131" s="152">
        <f t="shared" si="45"/>
        <v>5441.2226909999999</v>
      </c>
    </row>
    <row r="132" spans="2:14">
      <c r="B132" s="443"/>
      <c r="C132" s="467" t="s">
        <v>150</v>
      </c>
      <c r="D132" s="219" t="s">
        <v>0</v>
      </c>
      <c r="E132" s="154">
        <v>261.36989699999992</v>
      </c>
      <c r="F132" s="155">
        <v>1.0855270000000001</v>
      </c>
      <c r="G132" s="155">
        <v>11.801733999999996</v>
      </c>
      <c r="H132" s="155">
        <v>282.22735399999993</v>
      </c>
      <c r="I132" s="155">
        <v>0</v>
      </c>
      <c r="J132" s="155">
        <v>164.26977299999996</v>
      </c>
      <c r="K132" s="155">
        <v>51.790649999999992</v>
      </c>
      <c r="L132" s="155">
        <v>485.55117300000029</v>
      </c>
      <c r="M132" s="155">
        <v>80.23128899999999</v>
      </c>
      <c r="N132" s="147">
        <f t="shared" ref="N132:N137" si="46">SUM(E132:M132)</f>
        <v>1338.3273970000002</v>
      </c>
    </row>
    <row r="133" spans="2:14">
      <c r="B133" s="443"/>
      <c r="C133" s="469"/>
      <c r="D133" s="219" t="s">
        <v>1</v>
      </c>
      <c r="E133" s="154">
        <v>381.23347200000018</v>
      </c>
      <c r="F133" s="155">
        <v>126.65407500000001</v>
      </c>
      <c r="G133" s="155">
        <v>57.819741000000008</v>
      </c>
      <c r="H133" s="155">
        <v>766.69491400000015</v>
      </c>
      <c r="I133" s="155">
        <v>24.237000000000002</v>
      </c>
      <c r="J133" s="155">
        <v>280.66763099999997</v>
      </c>
      <c r="K133" s="155">
        <v>472.51200499999999</v>
      </c>
      <c r="L133" s="155">
        <v>282.86280899999997</v>
      </c>
      <c r="M133" s="155">
        <v>209.12349999999998</v>
      </c>
      <c r="N133" s="147">
        <f t="shared" si="46"/>
        <v>2601.8051470000005</v>
      </c>
    </row>
    <row r="134" spans="2:14">
      <c r="B134" s="443"/>
      <c r="C134" s="469"/>
      <c r="D134" s="219" t="s">
        <v>2</v>
      </c>
      <c r="E134" s="154"/>
      <c r="F134" s="155">
        <v>0.74176700000000007</v>
      </c>
      <c r="G134" s="155">
        <v>210.40592799999999</v>
      </c>
      <c r="H134" s="155">
        <v>166.772379</v>
      </c>
      <c r="I134" s="155">
        <v>0</v>
      </c>
      <c r="J134" s="155">
        <v>81.327637999999993</v>
      </c>
      <c r="K134" s="155">
        <v>3.8159999999999998</v>
      </c>
      <c r="L134" s="155">
        <v>0</v>
      </c>
      <c r="M134" s="155">
        <v>1.163843</v>
      </c>
      <c r="N134" s="147">
        <f t="shared" si="46"/>
        <v>464.22755499999994</v>
      </c>
    </row>
    <row r="135" spans="2:14">
      <c r="B135" s="443"/>
      <c r="C135" s="469"/>
      <c r="D135" s="219" t="s">
        <v>3</v>
      </c>
      <c r="E135" s="154"/>
      <c r="F135" s="155">
        <v>3.0686849999999999</v>
      </c>
      <c r="G135" s="155">
        <v>0</v>
      </c>
      <c r="H135" s="155">
        <v>0</v>
      </c>
      <c r="I135" s="155">
        <v>0</v>
      </c>
      <c r="J135" s="155">
        <v>6.3497999999999999E-2</v>
      </c>
      <c r="K135" s="155">
        <v>0</v>
      </c>
      <c r="L135" s="155">
        <v>0</v>
      </c>
      <c r="M135" s="155">
        <v>0</v>
      </c>
      <c r="N135" s="147">
        <f t="shared" si="46"/>
        <v>3.1321829999999999</v>
      </c>
    </row>
    <row r="136" spans="2:14">
      <c r="B136" s="443"/>
      <c r="C136" s="469"/>
      <c r="D136" s="219" t="s">
        <v>4</v>
      </c>
      <c r="E136" s="154">
        <v>4.5985300000000002</v>
      </c>
      <c r="F136" s="155">
        <v>39.134730000000005</v>
      </c>
      <c r="G136" s="155">
        <v>65.192964000000003</v>
      </c>
      <c r="H136" s="155">
        <v>173.87973</v>
      </c>
      <c r="I136" s="155">
        <v>4.750184</v>
      </c>
      <c r="J136" s="155">
        <v>208.762959</v>
      </c>
      <c r="K136" s="155">
        <v>106.335319</v>
      </c>
      <c r="L136" s="155">
        <v>10.33966</v>
      </c>
      <c r="M136" s="155">
        <v>122.03324000000001</v>
      </c>
      <c r="N136" s="147">
        <f t="shared" si="46"/>
        <v>735.02731599999993</v>
      </c>
    </row>
    <row r="137" spans="2:14">
      <c r="B137" s="443"/>
      <c r="C137" s="468"/>
      <c r="D137" s="219" t="s">
        <v>5</v>
      </c>
      <c r="E137" s="154">
        <v>58.259233999999999</v>
      </c>
      <c r="F137" s="155">
        <v>125.23038699999999</v>
      </c>
      <c r="G137" s="155"/>
      <c r="H137" s="155">
        <v>174.66948600000001</v>
      </c>
      <c r="I137" s="155"/>
      <c r="J137" s="155">
        <v>136.498639</v>
      </c>
      <c r="K137" s="155">
        <v>43.646605000000001</v>
      </c>
      <c r="L137" s="155">
        <v>240.61337800000001</v>
      </c>
      <c r="M137" s="155">
        <v>82.271704999999997</v>
      </c>
      <c r="N137" s="147">
        <f t="shared" si="46"/>
        <v>861.18943400000001</v>
      </c>
    </row>
    <row r="138" spans="2:14">
      <c r="B138" s="443"/>
      <c r="C138" s="156" t="s">
        <v>6</v>
      </c>
      <c r="D138" s="233"/>
      <c r="E138" s="151">
        <f t="shared" ref="E138:N138" si="47">SUM(E132:E137)</f>
        <v>705.46113300000013</v>
      </c>
      <c r="F138" s="151">
        <f t="shared" si="47"/>
        <v>295.91517099999999</v>
      </c>
      <c r="G138" s="151">
        <f t="shared" si="47"/>
        <v>345.22036700000001</v>
      </c>
      <c r="H138" s="151">
        <f t="shared" si="47"/>
        <v>1564.2438629999999</v>
      </c>
      <c r="I138" s="151">
        <f t="shared" si="47"/>
        <v>28.987184000000003</v>
      </c>
      <c r="J138" s="151">
        <f t="shared" si="47"/>
        <v>871.59013799999991</v>
      </c>
      <c r="K138" s="151">
        <f t="shared" si="47"/>
        <v>678.10057900000004</v>
      </c>
      <c r="L138" s="151">
        <f t="shared" si="47"/>
        <v>1019.3670200000003</v>
      </c>
      <c r="M138" s="151">
        <f t="shared" si="47"/>
        <v>494.823577</v>
      </c>
      <c r="N138" s="152">
        <f t="shared" si="47"/>
        <v>6003.7090320000007</v>
      </c>
    </row>
    <row r="139" spans="2:14">
      <c r="B139" s="443"/>
      <c r="C139" s="467" t="s">
        <v>218</v>
      </c>
      <c r="D139" s="219" t="s">
        <v>79</v>
      </c>
      <c r="E139" s="154">
        <v>26.986414</v>
      </c>
      <c r="F139" s="155">
        <v>64.53397600000001</v>
      </c>
      <c r="G139" s="155">
        <v>3.6642549999999998</v>
      </c>
      <c r="H139" s="155">
        <v>19.423601000000001</v>
      </c>
      <c r="I139" s="155">
        <v>4.5965619999999996</v>
      </c>
      <c r="J139" s="155">
        <v>67.349055000000021</v>
      </c>
      <c r="K139" s="155">
        <v>11.601438</v>
      </c>
      <c r="L139" s="155">
        <v>2.2599999999999998</v>
      </c>
      <c r="M139" s="155">
        <v>9.8493320000000004</v>
      </c>
      <c r="N139" s="147">
        <f>SUM(E139:M139)</f>
        <v>210.26463300000003</v>
      </c>
    </row>
    <row r="140" spans="2:14">
      <c r="B140" s="443"/>
      <c r="C140" s="468"/>
      <c r="D140" s="219" t="s">
        <v>219</v>
      </c>
      <c r="E140" s="154">
        <v>99.136849000000026</v>
      </c>
      <c r="F140" s="155">
        <v>92.436048999999969</v>
      </c>
      <c r="G140" s="155">
        <v>224.93209199999998</v>
      </c>
      <c r="H140" s="155">
        <v>1159.0254909999994</v>
      </c>
      <c r="I140" s="155">
        <v>10.011137</v>
      </c>
      <c r="J140" s="155">
        <v>250.75400300000004</v>
      </c>
      <c r="K140" s="155">
        <v>45.899667000000001</v>
      </c>
      <c r="L140" s="155">
        <v>0.58411499999999994</v>
      </c>
      <c r="M140" s="155">
        <v>80.138201999999993</v>
      </c>
      <c r="N140" s="147">
        <f>SUM(E140:M140)</f>
        <v>1962.9176049999994</v>
      </c>
    </row>
    <row r="141" spans="2:14">
      <c r="B141" s="444"/>
      <c r="C141" s="158" t="s">
        <v>220</v>
      </c>
      <c r="D141" s="233"/>
      <c r="E141" s="151">
        <f t="shared" ref="E141:N141" si="48">SUM(E139:E140)</f>
        <v>126.12326300000002</v>
      </c>
      <c r="F141" s="151">
        <f t="shared" si="48"/>
        <v>156.97002499999996</v>
      </c>
      <c r="G141" s="151">
        <f t="shared" si="48"/>
        <v>228.59634699999998</v>
      </c>
      <c r="H141" s="151">
        <f t="shared" si="48"/>
        <v>1178.4490919999994</v>
      </c>
      <c r="I141" s="151">
        <f t="shared" si="48"/>
        <v>14.607699</v>
      </c>
      <c r="J141" s="151">
        <f t="shared" si="48"/>
        <v>318.10305800000003</v>
      </c>
      <c r="K141" s="151">
        <f t="shared" si="48"/>
        <v>57.501105000000003</v>
      </c>
      <c r="L141" s="151">
        <f t="shared" si="48"/>
        <v>2.8441149999999995</v>
      </c>
      <c r="M141" s="151">
        <f t="shared" si="48"/>
        <v>89.987533999999997</v>
      </c>
      <c r="N141" s="152">
        <f t="shared" si="48"/>
        <v>2173.1822379999994</v>
      </c>
    </row>
    <row r="142" spans="2:14">
      <c r="B142" s="122" t="s">
        <v>202</v>
      </c>
      <c r="C142" s="161"/>
      <c r="D142" s="172"/>
      <c r="E142" s="212">
        <f t="shared" ref="E142:N142" si="49">+E141+E138+E131</f>
        <v>1257.013807</v>
      </c>
      <c r="F142" s="212">
        <f t="shared" si="49"/>
        <v>804.77209199999993</v>
      </c>
      <c r="G142" s="212">
        <f t="shared" si="49"/>
        <v>1227.3096290000001</v>
      </c>
      <c r="H142" s="212">
        <f t="shared" si="49"/>
        <v>3948.5240889999995</v>
      </c>
      <c r="I142" s="212">
        <f t="shared" si="49"/>
        <v>134.26306299999999</v>
      </c>
      <c r="J142" s="212">
        <f t="shared" si="49"/>
        <v>2504.8773920000003</v>
      </c>
      <c r="K142" s="212">
        <f t="shared" si="49"/>
        <v>1121.1364170000002</v>
      </c>
      <c r="L142" s="212">
        <f t="shared" si="49"/>
        <v>1516.6714010000003</v>
      </c>
      <c r="M142" s="212">
        <f t="shared" si="49"/>
        <v>1103.546071</v>
      </c>
      <c r="N142" s="245">
        <f t="shared" si="49"/>
        <v>13618.113960999999</v>
      </c>
    </row>
    <row r="143" spans="2:14">
      <c r="B143" s="442">
        <v>2012</v>
      </c>
      <c r="C143" s="467" t="s">
        <v>216</v>
      </c>
      <c r="D143" s="231" t="s">
        <v>216</v>
      </c>
      <c r="E143" s="214">
        <v>404.02390699999989</v>
      </c>
      <c r="F143" s="214">
        <v>243.80314700000014</v>
      </c>
      <c r="G143" s="214">
        <v>588.09410800000001</v>
      </c>
      <c r="H143" s="214">
        <v>869.95573599999955</v>
      </c>
      <c r="I143" s="214">
        <v>22.924590000000002</v>
      </c>
      <c r="J143" s="214">
        <v>1131.8657309999999</v>
      </c>
      <c r="K143" s="214">
        <v>265.31906199999986</v>
      </c>
      <c r="L143" s="214">
        <v>168.41172899999998</v>
      </c>
      <c r="M143" s="214">
        <v>410.56382700000006</v>
      </c>
      <c r="N143" s="145">
        <f>SUM(E143:M143)</f>
        <v>4104.9618369999998</v>
      </c>
    </row>
    <row r="144" spans="2:14">
      <c r="B144" s="443"/>
      <c r="C144" s="468"/>
      <c r="D144" s="232" t="s">
        <v>217</v>
      </c>
      <c r="E144" s="186">
        <v>134.37795399999999</v>
      </c>
      <c r="F144" s="186">
        <v>96.799020999999996</v>
      </c>
      <c r="G144" s="186">
        <v>77.085629999999995</v>
      </c>
      <c r="H144" s="186">
        <v>287.02593899999988</v>
      </c>
      <c r="I144" s="186">
        <v>67.692059999999998</v>
      </c>
      <c r="J144" s="186">
        <v>422.88486099999955</v>
      </c>
      <c r="K144" s="186">
        <v>38.941185999999995</v>
      </c>
      <c r="L144" s="186">
        <v>296.88371899999999</v>
      </c>
      <c r="M144" s="186">
        <v>114.49624000000001</v>
      </c>
      <c r="N144" s="147">
        <f>SUM(E144:M144)</f>
        <v>1536.1866099999993</v>
      </c>
    </row>
    <row r="145" spans="2:14">
      <c r="B145" s="443"/>
      <c r="C145" s="156" t="s">
        <v>11</v>
      </c>
      <c r="D145" s="222"/>
      <c r="E145" s="223">
        <f t="shared" ref="E145:N145" si="50">SUM(E143:E144)</f>
        <v>538.40186099999983</v>
      </c>
      <c r="F145" s="151">
        <f t="shared" si="50"/>
        <v>340.60216800000012</v>
      </c>
      <c r="G145" s="151">
        <f t="shared" si="50"/>
        <v>665.17973800000004</v>
      </c>
      <c r="H145" s="151">
        <f t="shared" si="50"/>
        <v>1156.9816749999995</v>
      </c>
      <c r="I145" s="151">
        <f t="shared" si="50"/>
        <v>90.616649999999993</v>
      </c>
      <c r="J145" s="151">
        <f t="shared" si="50"/>
        <v>1554.7505919999994</v>
      </c>
      <c r="K145" s="151">
        <f t="shared" si="50"/>
        <v>304.26024799999988</v>
      </c>
      <c r="L145" s="151">
        <f t="shared" si="50"/>
        <v>465.29544799999996</v>
      </c>
      <c r="M145" s="151">
        <f t="shared" si="50"/>
        <v>525.06006700000012</v>
      </c>
      <c r="N145" s="152">
        <f t="shared" si="50"/>
        <v>5641.1484469999996</v>
      </c>
    </row>
    <row r="146" spans="2:14">
      <c r="B146" s="443"/>
      <c r="C146" s="467" t="s">
        <v>150</v>
      </c>
      <c r="D146" s="219" t="s">
        <v>0</v>
      </c>
      <c r="E146" s="234">
        <v>174.09537100000003</v>
      </c>
      <c r="F146" s="235">
        <v>0.36751400000000001</v>
      </c>
      <c r="G146" s="235">
        <v>4.7129060000000011</v>
      </c>
      <c r="H146" s="235">
        <v>296.09298600000017</v>
      </c>
      <c r="I146" s="235">
        <v>0</v>
      </c>
      <c r="J146" s="235">
        <v>375.50630399999983</v>
      </c>
      <c r="K146" s="235">
        <v>56.31427</v>
      </c>
      <c r="L146" s="235">
        <v>457.29048499999982</v>
      </c>
      <c r="M146" s="235">
        <v>85.126786999999993</v>
      </c>
      <c r="N146" s="147">
        <f t="shared" ref="N146:N151" si="51">SUM(E146:M146)</f>
        <v>1449.5066229999998</v>
      </c>
    </row>
    <row r="147" spans="2:14">
      <c r="B147" s="443"/>
      <c r="C147" s="469"/>
      <c r="D147" s="219" t="s">
        <v>1</v>
      </c>
      <c r="E147" s="236">
        <v>248.06318899999999</v>
      </c>
      <c r="F147" s="237">
        <v>260.89782000000014</v>
      </c>
      <c r="G147" s="237">
        <v>101.56544500000001</v>
      </c>
      <c r="H147" s="237">
        <v>1030.8015879999998</v>
      </c>
      <c r="I147" s="237">
        <v>39.030679999999997</v>
      </c>
      <c r="J147" s="237">
        <v>246.304441</v>
      </c>
      <c r="K147" s="237">
        <v>650.06662000000006</v>
      </c>
      <c r="L147" s="237">
        <v>399.89416599999998</v>
      </c>
      <c r="M147" s="237">
        <v>206.664402</v>
      </c>
      <c r="N147" s="147">
        <f t="shared" si="51"/>
        <v>3183.2883509999997</v>
      </c>
    </row>
    <row r="148" spans="2:14">
      <c r="B148" s="443"/>
      <c r="C148" s="469"/>
      <c r="D148" s="219" t="s">
        <v>2</v>
      </c>
      <c r="E148" s="236">
        <v>0</v>
      </c>
      <c r="F148" s="237">
        <v>0.35916999999999999</v>
      </c>
      <c r="G148" s="237">
        <v>5.3576600000000001</v>
      </c>
      <c r="H148" s="237">
        <v>167.24650599999998</v>
      </c>
      <c r="I148" s="237">
        <v>0</v>
      </c>
      <c r="J148" s="237">
        <v>68.442085999999989</v>
      </c>
      <c r="K148" s="237">
        <v>3.4155000000000002</v>
      </c>
      <c r="L148" s="237">
        <v>0</v>
      </c>
      <c r="M148" s="237">
        <v>0.40930700000000003</v>
      </c>
      <c r="N148" s="147">
        <f t="shared" si="51"/>
        <v>245.23022899999998</v>
      </c>
    </row>
    <row r="149" spans="2:14">
      <c r="B149" s="443"/>
      <c r="C149" s="469"/>
      <c r="D149" s="219" t="s">
        <v>3</v>
      </c>
      <c r="E149" s="236">
        <v>0</v>
      </c>
      <c r="F149" s="237">
        <v>3.3971939999999998</v>
      </c>
      <c r="G149" s="237">
        <v>0</v>
      </c>
      <c r="H149" s="237">
        <v>0</v>
      </c>
      <c r="I149" s="237">
        <v>0</v>
      </c>
      <c r="J149" s="237">
        <v>6.9985000000000006E-2</v>
      </c>
      <c r="K149" s="237">
        <v>0</v>
      </c>
      <c r="L149" s="237">
        <v>0</v>
      </c>
      <c r="M149" s="237">
        <v>0</v>
      </c>
      <c r="N149" s="147">
        <f t="shared" si="51"/>
        <v>3.4671789999999998</v>
      </c>
    </row>
    <row r="150" spans="2:14">
      <c r="B150" s="443"/>
      <c r="C150" s="469"/>
      <c r="D150" s="219" t="s">
        <v>4</v>
      </c>
      <c r="E150" s="236">
        <v>87.908380000000008</v>
      </c>
      <c r="F150" s="237">
        <v>41.354421000000009</v>
      </c>
      <c r="G150" s="237">
        <v>76.052489999999992</v>
      </c>
      <c r="H150" s="237">
        <v>136.84720999999999</v>
      </c>
      <c r="I150" s="237">
        <v>3.8403309999999999</v>
      </c>
      <c r="J150" s="237">
        <v>165.53044199999997</v>
      </c>
      <c r="K150" s="237">
        <v>103.15018000000001</v>
      </c>
      <c r="L150" s="237">
        <v>14.602202000000002</v>
      </c>
      <c r="M150" s="237">
        <v>116.23134000000002</v>
      </c>
      <c r="N150" s="147">
        <f t="shared" si="51"/>
        <v>745.51699600000006</v>
      </c>
    </row>
    <row r="151" spans="2:14">
      <c r="B151" s="443"/>
      <c r="C151" s="468"/>
      <c r="D151" s="219" t="s">
        <v>5</v>
      </c>
      <c r="E151" s="236">
        <v>49.622921999999996</v>
      </c>
      <c r="F151" s="237">
        <v>72.536024999999995</v>
      </c>
      <c r="G151" s="237">
        <v>0</v>
      </c>
      <c r="H151" s="237">
        <v>208.18767499999996</v>
      </c>
      <c r="I151" s="237">
        <v>0</v>
      </c>
      <c r="J151" s="237">
        <v>205.069705</v>
      </c>
      <c r="K151" s="237">
        <v>46.747749999999996</v>
      </c>
      <c r="L151" s="237">
        <v>289.39850000000001</v>
      </c>
      <c r="M151" s="237">
        <v>110.50207199999998</v>
      </c>
      <c r="N151" s="147">
        <f t="shared" si="51"/>
        <v>982.06464899999992</v>
      </c>
    </row>
    <row r="152" spans="2:14">
      <c r="B152" s="443"/>
      <c r="C152" s="156" t="s">
        <v>6</v>
      </c>
      <c r="D152" s="233"/>
      <c r="E152" s="151">
        <f t="shared" ref="E152:N152" si="52">SUM(E146:E151)</f>
        <v>559.68986200000006</v>
      </c>
      <c r="F152" s="151">
        <f t="shared" si="52"/>
        <v>378.91214400000018</v>
      </c>
      <c r="G152" s="151">
        <f t="shared" si="52"/>
        <v>187.688501</v>
      </c>
      <c r="H152" s="151">
        <f t="shared" si="52"/>
        <v>1839.1759649999997</v>
      </c>
      <c r="I152" s="151">
        <f t="shared" si="52"/>
        <v>42.871010999999996</v>
      </c>
      <c r="J152" s="151">
        <f t="shared" si="52"/>
        <v>1060.9229629999998</v>
      </c>
      <c r="K152" s="151">
        <f t="shared" si="52"/>
        <v>859.69431999999995</v>
      </c>
      <c r="L152" s="151">
        <f t="shared" si="52"/>
        <v>1161.1853529999998</v>
      </c>
      <c r="M152" s="151">
        <f t="shared" si="52"/>
        <v>518.93390799999997</v>
      </c>
      <c r="N152" s="152">
        <f t="shared" si="52"/>
        <v>6609.0740269999997</v>
      </c>
    </row>
    <row r="153" spans="2:14">
      <c r="B153" s="443"/>
      <c r="C153" s="467" t="s">
        <v>218</v>
      </c>
      <c r="D153" s="219" t="s">
        <v>79</v>
      </c>
      <c r="E153" s="238">
        <v>0.42626900000000001</v>
      </c>
      <c r="F153" s="239">
        <v>61.387898000000007</v>
      </c>
      <c r="G153" s="239">
        <v>4.5615540000000001</v>
      </c>
      <c r="H153" s="239">
        <v>101.08063199999999</v>
      </c>
      <c r="I153" s="239">
        <v>3.1847879999999997</v>
      </c>
      <c r="J153" s="239">
        <v>68.038531999999989</v>
      </c>
      <c r="K153" s="239">
        <v>17.095490000000002</v>
      </c>
      <c r="L153" s="239">
        <v>2.5453900000000003</v>
      </c>
      <c r="M153" s="239">
        <v>15.897792999999998</v>
      </c>
      <c r="N153" s="147">
        <f>SUM(E153:M153)</f>
        <v>274.218346</v>
      </c>
    </row>
    <row r="154" spans="2:14">
      <c r="B154" s="443"/>
      <c r="C154" s="468"/>
      <c r="D154" s="219" t="s">
        <v>219</v>
      </c>
      <c r="E154" s="240">
        <v>91.745479000000017</v>
      </c>
      <c r="F154" s="186">
        <v>94.130776999999995</v>
      </c>
      <c r="G154" s="186">
        <v>187.92702900000003</v>
      </c>
      <c r="H154" s="186">
        <v>628.39900000000034</v>
      </c>
      <c r="I154" s="186">
        <v>9.4369350000000001</v>
      </c>
      <c r="J154" s="186">
        <v>213.23030799999995</v>
      </c>
      <c r="K154" s="186">
        <v>14.617738000000001</v>
      </c>
      <c r="L154" s="186">
        <v>0.47585600000000006</v>
      </c>
      <c r="M154" s="186">
        <v>79.780649000000011</v>
      </c>
      <c r="N154" s="147">
        <f>SUM(E154:M154)</f>
        <v>1319.7437710000004</v>
      </c>
    </row>
    <row r="155" spans="2:14">
      <c r="B155" s="444"/>
      <c r="C155" s="158" t="s">
        <v>220</v>
      </c>
      <c r="D155" s="233"/>
      <c r="E155" s="151">
        <f t="shared" ref="E155:N155" si="53">SUM(E153:E154)</f>
        <v>92.171748000000022</v>
      </c>
      <c r="F155" s="151">
        <f t="shared" si="53"/>
        <v>155.518675</v>
      </c>
      <c r="G155" s="151">
        <f t="shared" si="53"/>
        <v>192.48858300000003</v>
      </c>
      <c r="H155" s="151">
        <f t="shared" si="53"/>
        <v>729.47963200000038</v>
      </c>
      <c r="I155" s="151">
        <f t="shared" si="53"/>
        <v>12.621722999999999</v>
      </c>
      <c r="J155" s="151">
        <f t="shared" si="53"/>
        <v>281.26883999999995</v>
      </c>
      <c r="K155" s="151">
        <f t="shared" si="53"/>
        <v>31.713228000000001</v>
      </c>
      <c r="L155" s="151">
        <f t="shared" si="53"/>
        <v>3.0212460000000005</v>
      </c>
      <c r="M155" s="151">
        <f t="shared" si="53"/>
        <v>95.678442000000004</v>
      </c>
      <c r="N155" s="152">
        <f t="shared" si="53"/>
        <v>1593.9621170000005</v>
      </c>
    </row>
    <row r="156" spans="2:14">
      <c r="B156" s="122" t="s">
        <v>203</v>
      </c>
      <c r="C156" s="161"/>
      <c r="D156" s="172"/>
      <c r="E156" s="212">
        <f t="shared" ref="E156:N156" si="54">+E155+E152+E145</f>
        <v>1190.2634709999998</v>
      </c>
      <c r="F156" s="212">
        <f t="shared" si="54"/>
        <v>875.03298700000028</v>
      </c>
      <c r="G156" s="212">
        <f t="shared" si="54"/>
        <v>1045.3568220000002</v>
      </c>
      <c r="H156" s="212">
        <f t="shared" si="54"/>
        <v>3725.6372719999995</v>
      </c>
      <c r="I156" s="212">
        <f t="shared" si="54"/>
        <v>146.10938399999998</v>
      </c>
      <c r="J156" s="212">
        <f t="shared" si="54"/>
        <v>2896.9423949999991</v>
      </c>
      <c r="K156" s="212">
        <f t="shared" si="54"/>
        <v>1195.6677959999997</v>
      </c>
      <c r="L156" s="212">
        <f t="shared" si="54"/>
        <v>1629.5020469999999</v>
      </c>
      <c r="M156" s="212">
        <f t="shared" si="54"/>
        <v>1139.6724170000002</v>
      </c>
      <c r="N156" s="245">
        <f t="shared" si="54"/>
        <v>13844.184590999999</v>
      </c>
    </row>
    <row r="157" spans="2:14">
      <c r="B157" s="442">
        <v>2013</v>
      </c>
      <c r="C157" s="467" t="s">
        <v>216</v>
      </c>
      <c r="D157" s="231" t="s">
        <v>216</v>
      </c>
      <c r="E157" s="214">
        <v>432.2005519999999</v>
      </c>
      <c r="F157" s="214">
        <v>282.20966200000009</v>
      </c>
      <c r="G157" s="214">
        <v>565.83397999999977</v>
      </c>
      <c r="H157" s="214">
        <v>911.63093200000037</v>
      </c>
      <c r="I157" s="214">
        <v>25.804615000000002</v>
      </c>
      <c r="J157" s="214">
        <v>2070.2163419999997</v>
      </c>
      <c r="K157" s="214">
        <v>280.24480799999998</v>
      </c>
      <c r="L157" s="214">
        <v>338.93293700000004</v>
      </c>
      <c r="M157" s="214">
        <v>398.75535600000012</v>
      </c>
      <c r="N157" s="145">
        <f>SUM(E157:M157)</f>
        <v>5305.8291840000002</v>
      </c>
    </row>
    <row r="158" spans="2:14">
      <c r="B158" s="443"/>
      <c r="C158" s="468"/>
      <c r="D158" s="232" t="s">
        <v>217</v>
      </c>
      <c r="E158" s="69">
        <v>129.18034899999992</v>
      </c>
      <c r="F158" s="69">
        <v>100.687607</v>
      </c>
      <c r="G158" s="69">
        <v>76.632300000000001</v>
      </c>
      <c r="H158" s="69">
        <v>288.0458789999999</v>
      </c>
      <c r="I158" s="69">
        <v>68.562219999999982</v>
      </c>
      <c r="J158" s="69">
        <v>394.49567500000029</v>
      </c>
      <c r="K158" s="69">
        <v>39.845070000000007</v>
      </c>
      <c r="L158" s="69">
        <v>275.78960100000018</v>
      </c>
      <c r="M158" s="69">
        <v>124.88973100000007</v>
      </c>
      <c r="N158" s="147">
        <f>SUM(E158:M158)</f>
        <v>1498.1284320000004</v>
      </c>
    </row>
    <row r="159" spans="2:14">
      <c r="B159" s="443"/>
      <c r="C159" s="156" t="s">
        <v>11</v>
      </c>
      <c r="D159" s="222"/>
      <c r="E159" s="223">
        <f t="shared" ref="E159:N159" si="55">SUM(E157:E158)</f>
        <v>561.38090099999977</v>
      </c>
      <c r="F159" s="151">
        <f t="shared" si="55"/>
        <v>382.89726900000011</v>
      </c>
      <c r="G159" s="151">
        <f t="shared" si="55"/>
        <v>642.46627999999976</v>
      </c>
      <c r="H159" s="151">
        <f t="shared" si="55"/>
        <v>1199.6768110000003</v>
      </c>
      <c r="I159" s="151">
        <f t="shared" si="55"/>
        <v>94.36683499999998</v>
      </c>
      <c r="J159" s="151">
        <f t="shared" si="55"/>
        <v>2464.7120169999998</v>
      </c>
      <c r="K159" s="151">
        <f t="shared" si="55"/>
        <v>320.089878</v>
      </c>
      <c r="L159" s="151">
        <f t="shared" si="55"/>
        <v>614.72253800000021</v>
      </c>
      <c r="M159" s="151">
        <f t="shared" si="55"/>
        <v>523.64508700000022</v>
      </c>
      <c r="N159" s="152">
        <f t="shared" si="55"/>
        <v>6803.9576160000006</v>
      </c>
    </row>
    <row r="160" spans="2:14">
      <c r="B160" s="443"/>
      <c r="C160" s="467" t="s">
        <v>150</v>
      </c>
      <c r="D160" s="219" t="s">
        <v>0</v>
      </c>
      <c r="E160" s="249">
        <v>164.86759500000005</v>
      </c>
      <c r="F160" s="20">
        <v>0.44813999999999998</v>
      </c>
      <c r="G160" s="20">
        <v>7.2678100000000008</v>
      </c>
      <c r="H160" s="20">
        <v>219.01776300000012</v>
      </c>
      <c r="I160" s="20">
        <v>0</v>
      </c>
      <c r="J160" s="20">
        <v>408.67738900000001</v>
      </c>
      <c r="K160" s="20">
        <v>66.203620999999998</v>
      </c>
      <c r="L160" s="20">
        <v>386.31673999999998</v>
      </c>
      <c r="M160" s="20">
        <v>77.98188900000001</v>
      </c>
      <c r="N160" s="147">
        <f t="shared" ref="N160:N165" si="56">SUM(E160:M160)</f>
        <v>1330.780947</v>
      </c>
    </row>
    <row r="161" spans="2:14">
      <c r="B161" s="443"/>
      <c r="C161" s="469"/>
      <c r="D161" s="219" t="s">
        <v>1</v>
      </c>
      <c r="E161" s="250">
        <v>246.616432</v>
      </c>
      <c r="F161" s="20">
        <v>407.82751499999995</v>
      </c>
      <c r="G161" s="20">
        <v>124.52528300000003</v>
      </c>
      <c r="H161" s="20">
        <v>1269.1796970000009</v>
      </c>
      <c r="I161" s="20">
        <v>44.012440000000005</v>
      </c>
      <c r="J161" s="20">
        <v>320.91858299999996</v>
      </c>
      <c r="K161" s="20">
        <v>840.05402000000004</v>
      </c>
      <c r="L161" s="20">
        <v>605.35417499999983</v>
      </c>
      <c r="M161" s="20">
        <v>269.56526299999979</v>
      </c>
      <c r="N161" s="147">
        <f t="shared" si="56"/>
        <v>4128.0534080000007</v>
      </c>
    </row>
    <row r="162" spans="2:14">
      <c r="B162" s="443"/>
      <c r="C162" s="469"/>
      <c r="D162" s="219" t="s">
        <v>2</v>
      </c>
      <c r="E162" s="250">
        <v>0</v>
      </c>
      <c r="F162" s="20">
        <v>0.23097400000000001</v>
      </c>
      <c r="G162" s="20">
        <v>3.15</v>
      </c>
      <c r="H162" s="20">
        <v>155.30939199999997</v>
      </c>
      <c r="I162" s="20">
        <v>0</v>
      </c>
      <c r="J162" s="20">
        <v>79.688043999999977</v>
      </c>
      <c r="K162" s="20">
        <v>4.8653999999999993</v>
      </c>
      <c r="L162" s="20">
        <v>0</v>
      </c>
      <c r="M162" s="20">
        <v>0.38980799999999999</v>
      </c>
      <c r="N162" s="147">
        <f t="shared" si="56"/>
        <v>243.63361799999996</v>
      </c>
    </row>
    <row r="163" spans="2:14">
      <c r="B163" s="443"/>
      <c r="C163" s="469"/>
      <c r="D163" s="219" t="s">
        <v>3</v>
      </c>
      <c r="E163" s="250">
        <v>0</v>
      </c>
      <c r="F163" s="20">
        <v>3.126897</v>
      </c>
      <c r="G163" s="20">
        <v>0</v>
      </c>
      <c r="H163" s="20">
        <v>0</v>
      </c>
      <c r="I163" s="20">
        <v>0</v>
      </c>
      <c r="J163" s="20">
        <v>8.1784999999999997E-2</v>
      </c>
      <c r="K163" s="20">
        <v>0</v>
      </c>
      <c r="L163" s="20">
        <v>0</v>
      </c>
      <c r="M163" s="20">
        <v>0</v>
      </c>
      <c r="N163" s="147">
        <f t="shared" si="56"/>
        <v>3.208682</v>
      </c>
    </row>
    <row r="164" spans="2:14">
      <c r="B164" s="443"/>
      <c r="C164" s="469"/>
      <c r="D164" s="219" t="s">
        <v>4</v>
      </c>
      <c r="E164" s="250">
        <v>90.264389999999992</v>
      </c>
      <c r="F164" s="20">
        <v>36.771419999999999</v>
      </c>
      <c r="G164" s="20">
        <v>84.262349999999998</v>
      </c>
      <c r="H164" s="20">
        <v>142.74621999999999</v>
      </c>
      <c r="I164" s="20">
        <v>2.9191919999999998</v>
      </c>
      <c r="J164" s="20">
        <v>162.39639</v>
      </c>
      <c r="K164" s="20">
        <v>88.797060000000002</v>
      </c>
      <c r="L164" s="20">
        <v>21.282240000000002</v>
      </c>
      <c r="M164" s="20">
        <v>126.26981200000003</v>
      </c>
      <c r="N164" s="147">
        <f t="shared" si="56"/>
        <v>755.70907399999999</v>
      </c>
    </row>
    <row r="165" spans="2:14">
      <c r="B165" s="443"/>
      <c r="C165" s="468"/>
      <c r="D165" s="219" t="s">
        <v>5</v>
      </c>
      <c r="E165" s="253">
        <v>62.360745999999999</v>
      </c>
      <c r="F165" s="20">
        <v>80.003062999999997</v>
      </c>
      <c r="G165" s="20">
        <v>0</v>
      </c>
      <c r="H165" s="20">
        <v>169.24530499999997</v>
      </c>
      <c r="I165" s="20">
        <v>0</v>
      </c>
      <c r="J165" s="20">
        <v>187.74848199999997</v>
      </c>
      <c r="K165" s="20">
        <v>84.92259</v>
      </c>
      <c r="L165" s="20">
        <v>316.32470800000004</v>
      </c>
      <c r="M165" s="20">
        <v>143.50143699999998</v>
      </c>
      <c r="N165" s="147">
        <f t="shared" si="56"/>
        <v>1044.106331</v>
      </c>
    </row>
    <row r="166" spans="2:14">
      <c r="B166" s="443"/>
      <c r="C166" s="156" t="s">
        <v>6</v>
      </c>
      <c r="D166" s="233"/>
      <c r="E166" s="151">
        <f t="shared" ref="E166:N166" si="57">SUM(E160:E165)</f>
        <v>564.10916300000008</v>
      </c>
      <c r="F166" s="151">
        <f t="shared" si="57"/>
        <v>528.40800899999999</v>
      </c>
      <c r="G166" s="151">
        <f t="shared" si="57"/>
        <v>219.20544300000003</v>
      </c>
      <c r="H166" s="151">
        <f t="shared" si="57"/>
        <v>1955.4983770000008</v>
      </c>
      <c r="I166" s="151">
        <f t="shared" si="57"/>
        <v>46.931632000000008</v>
      </c>
      <c r="J166" s="151">
        <f t="shared" si="57"/>
        <v>1159.5106729999998</v>
      </c>
      <c r="K166" s="151">
        <f t="shared" si="57"/>
        <v>1084.8426910000001</v>
      </c>
      <c r="L166" s="151">
        <f t="shared" si="57"/>
        <v>1329.2778629999998</v>
      </c>
      <c r="M166" s="151">
        <f t="shared" si="57"/>
        <v>617.7082089999999</v>
      </c>
      <c r="N166" s="152">
        <f t="shared" si="57"/>
        <v>7505.4920600000014</v>
      </c>
    </row>
    <row r="167" spans="2:14">
      <c r="B167" s="443"/>
      <c r="C167" s="467" t="s">
        <v>218</v>
      </c>
      <c r="D167" s="219" t="s">
        <v>79</v>
      </c>
      <c r="E167" s="246">
        <v>18.356777000000001</v>
      </c>
      <c r="F167" s="69">
        <v>48.468663000000006</v>
      </c>
      <c r="G167" s="69">
        <v>5.2875220000000001</v>
      </c>
      <c r="H167" s="69">
        <v>84.37599400000002</v>
      </c>
      <c r="I167" s="69">
        <v>2.8601260000000002</v>
      </c>
      <c r="J167" s="69">
        <v>74.501329999999996</v>
      </c>
      <c r="K167" s="69">
        <v>18.17069</v>
      </c>
      <c r="L167" s="69">
        <v>4.8758800000000004</v>
      </c>
      <c r="M167" s="69">
        <v>20.250617999999999</v>
      </c>
      <c r="N167" s="147">
        <f>SUM(E167:M167)</f>
        <v>277.14760000000001</v>
      </c>
    </row>
    <row r="168" spans="2:14">
      <c r="B168" s="443"/>
      <c r="C168" s="468"/>
      <c r="D168" s="219" t="s">
        <v>219</v>
      </c>
      <c r="E168" s="94">
        <v>80.806893000000045</v>
      </c>
      <c r="F168" s="69">
        <v>92.134328000000011</v>
      </c>
      <c r="G168" s="69">
        <v>169.62274100000002</v>
      </c>
      <c r="H168" s="69">
        <v>1001.9787230000003</v>
      </c>
      <c r="I168" s="69">
        <v>8.9552050000000012</v>
      </c>
      <c r="J168" s="69">
        <v>221.11100099999993</v>
      </c>
      <c r="K168" s="69">
        <v>20.507221000000005</v>
      </c>
      <c r="L168" s="69">
        <v>0.49704900000000007</v>
      </c>
      <c r="M168" s="69">
        <v>75.997868999999994</v>
      </c>
      <c r="N168" s="147">
        <f>SUM(E168:M168)</f>
        <v>1671.6110300000005</v>
      </c>
    </row>
    <row r="169" spans="2:14">
      <c r="B169" s="444"/>
      <c r="C169" s="158" t="s">
        <v>220</v>
      </c>
      <c r="D169" s="233"/>
      <c r="E169" s="151">
        <f t="shared" ref="E169:N169" si="58">SUM(E167:E168)</f>
        <v>99.163670000000053</v>
      </c>
      <c r="F169" s="151">
        <f t="shared" si="58"/>
        <v>140.60299100000003</v>
      </c>
      <c r="G169" s="151">
        <f t="shared" si="58"/>
        <v>174.91026300000001</v>
      </c>
      <c r="H169" s="151">
        <f t="shared" si="58"/>
        <v>1086.3547170000004</v>
      </c>
      <c r="I169" s="151">
        <f t="shared" si="58"/>
        <v>11.815331</v>
      </c>
      <c r="J169" s="151">
        <f t="shared" si="58"/>
        <v>295.61233099999993</v>
      </c>
      <c r="K169" s="151">
        <f t="shared" si="58"/>
        <v>38.677911000000009</v>
      </c>
      <c r="L169" s="151">
        <f t="shared" si="58"/>
        <v>5.372929000000001</v>
      </c>
      <c r="M169" s="151">
        <f t="shared" si="58"/>
        <v>96.248486999999997</v>
      </c>
      <c r="N169" s="152">
        <f t="shared" si="58"/>
        <v>1948.7586300000005</v>
      </c>
    </row>
    <row r="170" spans="2:14">
      <c r="B170" s="122" t="s">
        <v>221</v>
      </c>
      <c r="C170" s="161"/>
      <c r="D170" s="172"/>
      <c r="E170" s="212">
        <f t="shared" ref="E170:N170" si="59">+E169+E166+E159</f>
        <v>1224.653734</v>
      </c>
      <c r="F170" s="212">
        <f t="shared" si="59"/>
        <v>1051.908269</v>
      </c>
      <c r="G170" s="212">
        <f t="shared" si="59"/>
        <v>1036.5819859999997</v>
      </c>
      <c r="H170" s="212">
        <f t="shared" si="59"/>
        <v>4241.5299050000012</v>
      </c>
      <c r="I170" s="212">
        <f t="shared" si="59"/>
        <v>153.11379799999997</v>
      </c>
      <c r="J170" s="212">
        <f t="shared" si="59"/>
        <v>3919.8350209999994</v>
      </c>
      <c r="K170" s="212">
        <f t="shared" si="59"/>
        <v>1443.6104800000001</v>
      </c>
      <c r="L170" s="212">
        <f t="shared" si="59"/>
        <v>1949.3733300000001</v>
      </c>
      <c r="M170" s="212">
        <f t="shared" si="59"/>
        <v>1237.6017830000001</v>
      </c>
      <c r="N170" s="245">
        <f t="shared" si="59"/>
        <v>16258.208306000004</v>
      </c>
    </row>
    <row r="171" spans="2:14">
      <c r="B171" s="442">
        <v>2014</v>
      </c>
      <c r="C171" s="467" t="s">
        <v>216</v>
      </c>
      <c r="D171" s="231" t="s">
        <v>216</v>
      </c>
      <c r="E171" s="214">
        <v>423.29972500000008</v>
      </c>
      <c r="F171" s="214">
        <v>391.99057299999987</v>
      </c>
      <c r="G171" s="214">
        <v>624.42795299999989</v>
      </c>
      <c r="H171" s="214">
        <v>2188.4626380000004</v>
      </c>
      <c r="I171" s="214">
        <v>25.497315999999998</v>
      </c>
      <c r="J171" s="214">
        <v>1380.2005539999991</v>
      </c>
      <c r="K171" s="214">
        <v>284.55070200000011</v>
      </c>
      <c r="L171" s="214">
        <v>378.36688800000007</v>
      </c>
      <c r="M171" s="214">
        <v>503.93948400000011</v>
      </c>
      <c r="N171" s="145">
        <f>SUM(E171:M171)</f>
        <v>6200.7358330000006</v>
      </c>
    </row>
    <row r="172" spans="2:14">
      <c r="B172" s="443"/>
      <c r="C172" s="468"/>
      <c r="D172" s="232" t="s">
        <v>217</v>
      </c>
      <c r="E172" s="69">
        <v>137.88978899999998</v>
      </c>
      <c r="F172" s="69">
        <v>118.39862000000002</v>
      </c>
      <c r="G172" s="69">
        <v>81.340459999999993</v>
      </c>
      <c r="H172" s="69">
        <v>317.96545600000002</v>
      </c>
      <c r="I172" s="69">
        <v>78.045950000000005</v>
      </c>
      <c r="J172" s="69">
        <v>408.38503600000007</v>
      </c>
      <c r="K172" s="69">
        <v>42.673569999999998</v>
      </c>
      <c r="L172" s="69">
        <v>314.03836000000007</v>
      </c>
      <c r="M172" s="69">
        <v>133.6006880000001</v>
      </c>
      <c r="N172" s="147">
        <f>SUM(E172:M172)</f>
        <v>1632.3379290000003</v>
      </c>
    </row>
    <row r="173" spans="2:14">
      <c r="B173" s="443"/>
      <c r="C173" s="156" t="s">
        <v>11</v>
      </c>
      <c r="D173" s="222"/>
      <c r="E173" s="223">
        <f t="shared" ref="E173:N173" si="60">SUM(E171:E172)</f>
        <v>561.18951400000003</v>
      </c>
      <c r="F173" s="151">
        <f t="shared" si="60"/>
        <v>510.38919299999986</v>
      </c>
      <c r="G173" s="151">
        <f t="shared" si="60"/>
        <v>705.7684129999999</v>
      </c>
      <c r="H173" s="151">
        <f t="shared" si="60"/>
        <v>2506.4280940000003</v>
      </c>
      <c r="I173" s="151">
        <f t="shared" si="60"/>
        <v>103.543266</v>
      </c>
      <c r="J173" s="151">
        <f t="shared" si="60"/>
        <v>1788.5855899999992</v>
      </c>
      <c r="K173" s="151">
        <f t="shared" si="60"/>
        <v>327.2242720000001</v>
      </c>
      <c r="L173" s="151">
        <f t="shared" si="60"/>
        <v>692.40524800000014</v>
      </c>
      <c r="M173" s="151">
        <f t="shared" si="60"/>
        <v>637.54017200000021</v>
      </c>
      <c r="N173" s="152">
        <f t="shared" si="60"/>
        <v>7833.0737620000009</v>
      </c>
    </row>
    <row r="174" spans="2:14">
      <c r="B174" s="443"/>
      <c r="C174" s="467" t="s">
        <v>150</v>
      </c>
      <c r="D174" s="392" t="s">
        <v>0</v>
      </c>
      <c r="E174" s="249">
        <v>183.85051299999998</v>
      </c>
      <c r="F174" s="20">
        <v>0.26643499999999998</v>
      </c>
      <c r="G174" s="20">
        <v>0</v>
      </c>
      <c r="H174" s="20">
        <v>313.15735900000004</v>
      </c>
      <c r="I174" s="20">
        <v>0</v>
      </c>
      <c r="J174" s="20">
        <v>472.39250999999985</v>
      </c>
      <c r="K174" s="20">
        <v>72.511780000000002</v>
      </c>
      <c r="L174" s="20">
        <v>471.31241200000017</v>
      </c>
      <c r="M174" s="20">
        <v>80.232258999999999</v>
      </c>
      <c r="N174" s="147">
        <f t="shared" ref="N174:N179" si="61">SUM(E174:M174)</f>
        <v>1593.7232680000002</v>
      </c>
    </row>
    <row r="175" spans="2:14">
      <c r="B175" s="443"/>
      <c r="C175" s="469"/>
      <c r="D175" s="392" t="s">
        <v>1</v>
      </c>
      <c r="E175" s="250">
        <v>295.60157500000014</v>
      </c>
      <c r="F175" s="20">
        <v>446.2075509999998</v>
      </c>
      <c r="G175" s="20">
        <v>174.91447400000001</v>
      </c>
      <c r="H175" s="20">
        <v>1414.5799589999999</v>
      </c>
      <c r="I175" s="20">
        <v>38.996380000000002</v>
      </c>
      <c r="J175" s="20">
        <v>604.40801699999997</v>
      </c>
      <c r="K175" s="20">
        <v>949.92628000000002</v>
      </c>
      <c r="L175" s="20">
        <v>597.65399700000034</v>
      </c>
      <c r="M175" s="20">
        <v>475.47750400000001</v>
      </c>
      <c r="N175" s="147">
        <f t="shared" si="61"/>
        <v>4997.7657370000015</v>
      </c>
    </row>
    <row r="176" spans="2:14">
      <c r="B176" s="443"/>
      <c r="C176" s="469"/>
      <c r="D176" s="392" t="s">
        <v>2</v>
      </c>
      <c r="E176" s="250">
        <v>0</v>
      </c>
      <c r="F176" s="20">
        <v>0.29181599999999996</v>
      </c>
      <c r="G176" s="20">
        <v>5.0759999999999996</v>
      </c>
      <c r="H176" s="20">
        <v>160.662441</v>
      </c>
      <c r="I176" s="20">
        <v>0</v>
      </c>
      <c r="J176" s="20">
        <v>85.222758000000027</v>
      </c>
      <c r="K176" s="20">
        <v>5.5214999999999996</v>
      </c>
      <c r="L176" s="20">
        <v>0</v>
      </c>
      <c r="M176" s="20">
        <v>0.68702900000000011</v>
      </c>
      <c r="N176" s="147">
        <f t="shared" si="61"/>
        <v>257.461544</v>
      </c>
    </row>
    <row r="177" spans="2:14">
      <c r="B177" s="443"/>
      <c r="C177" s="469"/>
      <c r="D177" s="392" t="s">
        <v>3</v>
      </c>
      <c r="E177" s="250">
        <v>0</v>
      </c>
      <c r="F177" s="20">
        <v>1.392471</v>
      </c>
      <c r="G177" s="20">
        <v>0</v>
      </c>
      <c r="H177" s="20">
        <v>0</v>
      </c>
      <c r="I177" s="20">
        <v>0</v>
      </c>
      <c r="J177" s="20">
        <v>4.4292999999999999E-2</v>
      </c>
      <c r="K177" s="20">
        <v>0</v>
      </c>
      <c r="L177" s="20">
        <v>0</v>
      </c>
      <c r="M177" s="20">
        <v>0</v>
      </c>
      <c r="N177" s="147">
        <f t="shared" si="61"/>
        <v>1.4367639999999999</v>
      </c>
    </row>
    <row r="178" spans="2:14">
      <c r="B178" s="443"/>
      <c r="C178" s="469"/>
      <c r="D178" s="392" t="s">
        <v>4</v>
      </c>
      <c r="E178" s="250">
        <v>88.921769999999981</v>
      </c>
      <c r="F178" s="20">
        <v>7.6055200000000012</v>
      </c>
      <c r="G178" s="20">
        <v>108.670569</v>
      </c>
      <c r="H178" s="20">
        <v>191.23938899999999</v>
      </c>
      <c r="I178" s="20">
        <v>3.5383999999999998</v>
      </c>
      <c r="J178" s="20">
        <v>194.01018000000002</v>
      </c>
      <c r="K178" s="20">
        <v>110.69246999999999</v>
      </c>
      <c r="L178" s="20">
        <v>30.628119999999999</v>
      </c>
      <c r="M178" s="20">
        <v>133.68630099999999</v>
      </c>
      <c r="N178" s="147">
        <f t="shared" si="61"/>
        <v>868.99271899999985</v>
      </c>
    </row>
    <row r="179" spans="2:14">
      <c r="B179" s="443"/>
      <c r="C179" s="468"/>
      <c r="D179" s="392" t="s">
        <v>5</v>
      </c>
      <c r="E179" s="253">
        <v>83.704815000000011</v>
      </c>
      <c r="F179" s="20">
        <v>82.264929000000009</v>
      </c>
      <c r="G179" s="20">
        <v>0</v>
      </c>
      <c r="H179" s="20">
        <v>244.68626999999967</v>
      </c>
      <c r="I179" s="20">
        <v>0</v>
      </c>
      <c r="J179" s="20">
        <v>166.56190699999999</v>
      </c>
      <c r="K179" s="20">
        <v>113.674256</v>
      </c>
      <c r="L179" s="20">
        <v>369.97833599999996</v>
      </c>
      <c r="M179" s="20">
        <v>188.302211</v>
      </c>
      <c r="N179" s="147">
        <f t="shared" si="61"/>
        <v>1249.1727239999996</v>
      </c>
    </row>
    <row r="180" spans="2:14">
      <c r="B180" s="443"/>
      <c r="C180" s="156" t="s">
        <v>6</v>
      </c>
      <c r="D180" s="233"/>
      <c r="E180" s="151">
        <f t="shared" ref="E180:N180" si="62">SUM(E174:E179)</f>
        <v>652.07867300000021</v>
      </c>
      <c r="F180" s="151">
        <f t="shared" si="62"/>
        <v>538.02872199999979</v>
      </c>
      <c r="G180" s="151">
        <f t="shared" si="62"/>
        <v>288.66104300000001</v>
      </c>
      <c r="H180" s="151">
        <f t="shared" si="62"/>
        <v>2324.3254179999994</v>
      </c>
      <c r="I180" s="151">
        <f t="shared" si="62"/>
        <v>42.534780000000005</v>
      </c>
      <c r="J180" s="151">
        <f t="shared" si="62"/>
        <v>1522.6396649999999</v>
      </c>
      <c r="K180" s="151">
        <f t="shared" si="62"/>
        <v>1252.326286</v>
      </c>
      <c r="L180" s="151">
        <f t="shared" si="62"/>
        <v>1469.5728650000005</v>
      </c>
      <c r="M180" s="151">
        <f t="shared" si="62"/>
        <v>878.38530400000013</v>
      </c>
      <c r="N180" s="152">
        <f t="shared" si="62"/>
        <v>8968.552756000001</v>
      </c>
    </row>
    <row r="181" spans="2:14">
      <c r="B181" s="443"/>
      <c r="C181" s="467" t="s">
        <v>218</v>
      </c>
      <c r="D181" s="392" t="s">
        <v>79</v>
      </c>
      <c r="E181" s="246">
        <v>81.995390999999998</v>
      </c>
      <c r="F181" s="69">
        <v>113.15137400000002</v>
      </c>
      <c r="G181" s="69">
        <v>217.298632</v>
      </c>
      <c r="H181" s="69">
        <v>172.81501</v>
      </c>
      <c r="I181" s="69">
        <v>8.9417159999999996</v>
      </c>
      <c r="J181" s="69">
        <v>213.32373299999992</v>
      </c>
      <c r="K181" s="69">
        <v>8.9022610000000011</v>
      </c>
      <c r="L181" s="69">
        <v>1.1880790000000001</v>
      </c>
      <c r="M181" s="69">
        <v>86.201984000000053</v>
      </c>
      <c r="N181" s="147">
        <f>SUM(E181:M181)</f>
        <v>903.81817999999998</v>
      </c>
    </row>
    <row r="182" spans="2:14">
      <c r="B182" s="443"/>
      <c r="C182" s="468"/>
      <c r="D182" s="392" t="s">
        <v>219</v>
      </c>
      <c r="E182" s="94">
        <v>17.834168000000002</v>
      </c>
      <c r="F182" s="69">
        <v>51.690445000000004</v>
      </c>
      <c r="G182" s="69">
        <v>4.3845289999999997</v>
      </c>
      <c r="H182" s="69">
        <v>91.125000000000014</v>
      </c>
      <c r="I182" s="69">
        <v>2.4390620000000003</v>
      </c>
      <c r="J182" s="69">
        <v>89.107465999999974</v>
      </c>
      <c r="K182" s="69">
        <v>24.41018</v>
      </c>
      <c r="L182" s="69">
        <v>3.5466600000000001</v>
      </c>
      <c r="M182" s="69">
        <v>14.263941000000001</v>
      </c>
      <c r="N182" s="147">
        <f>SUM(E182:M182)</f>
        <v>298.80145099999999</v>
      </c>
    </row>
    <row r="183" spans="2:14">
      <c r="B183" s="444"/>
      <c r="C183" s="158" t="s">
        <v>220</v>
      </c>
      <c r="D183" s="233"/>
      <c r="E183" s="151">
        <f t="shared" ref="E183:N183" si="63">SUM(E181:E182)</f>
        <v>99.829559000000003</v>
      </c>
      <c r="F183" s="151">
        <f t="shared" si="63"/>
        <v>164.84181900000002</v>
      </c>
      <c r="G183" s="151">
        <f t="shared" si="63"/>
        <v>221.68316099999998</v>
      </c>
      <c r="H183" s="151">
        <f t="shared" si="63"/>
        <v>263.94001000000003</v>
      </c>
      <c r="I183" s="151">
        <f t="shared" si="63"/>
        <v>11.380777999999999</v>
      </c>
      <c r="J183" s="151">
        <f t="shared" si="63"/>
        <v>302.43119899999988</v>
      </c>
      <c r="K183" s="151">
        <f t="shared" si="63"/>
        <v>33.312441</v>
      </c>
      <c r="L183" s="151">
        <f t="shared" si="63"/>
        <v>4.7347390000000003</v>
      </c>
      <c r="M183" s="151">
        <f t="shared" si="63"/>
        <v>100.46592500000006</v>
      </c>
      <c r="N183" s="152">
        <f t="shared" si="63"/>
        <v>1202.619631</v>
      </c>
    </row>
    <row r="184" spans="2:14">
      <c r="B184" s="122" t="s">
        <v>237</v>
      </c>
      <c r="C184" s="161"/>
      <c r="D184" s="172"/>
      <c r="E184" s="212">
        <f t="shared" ref="E184:N184" si="64">+E183+E180+E173</f>
        <v>1313.0977460000004</v>
      </c>
      <c r="F184" s="212">
        <f t="shared" si="64"/>
        <v>1213.2597339999998</v>
      </c>
      <c r="G184" s="212">
        <f t="shared" si="64"/>
        <v>1216.1126169999998</v>
      </c>
      <c r="H184" s="212">
        <f t="shared" si="64"/>
        <v>5094.6935219999996</v>
      </c>
      <c r="I184" s="212">
        <f t="shared" si="64"/>
        <v>157.45882399999999</v>
      </c>
      <c r="J184" s="212">
        <f t="shared" si="64"/>
        <v>3613.656453999999</v>
      </c>
      <c r="K184" s="212">
        <f t="shared" si="64"/>
        <v>1612.8629990000002</v>
      </c>
      <c r="L184" s="212">
        <f t="shared" si="64"/>
        <v>2166.7128520000006</v>
      </c>
      <c r="M184" s="212">
        <f t="shared" si="64"/>
        <v>1616.3914010000003</v>
      </c>
      <c r="N184" s="245">
        <f t="shared" si="64"/>
        <v>18004.246149000002</v>
      </c>
    </row>
  </sheetData>
  <mergeCells count="52">
    <mergeCell ref="B143:B155"/>
    <mergeCell ref="C143:C144"/>
    <mergeCell ref="C146:C151"/>
    <mergeCell ref="C153:C154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59:B71"/>
    <mergeCell ref="C59:C60"/>
    <mergeCell ref="C62:C67"/>
    <mergeCell ref="C69:C70"/>
    <mergeCell ref="B73:B85"/>
    <mergeCell ref="C73:C74"/>
    <mergeCell ref="C76:C81"/>
    <mergeCell ref="C83:C84"/>
    <mergeCell ref="B31:B43"/>
    <mergeCell ref="C31:C32"/>
    <mergeCell ref="C34:C39"/>
    <mergeCell ref="C41:C42"/>
    <mergeCell ref="B45:B57"/>
    <mergeCell ref="C45:C46"/>
    <mergeCell ref="C48:C53"/>
    <mergeCell ref="C55:C56"/>
    <mergeCell ref="E5:M5"/>
    <mergeCell ref="B7:B17"/>
    <mergeCell ref="C7:C8"/>
    <mergeCell ref="C10:C14"/>
    <mergeCell ref="B19:B29"/>
    <mergeCell ref="C19:C20"/>
    <mergeCell ref="C22:C26"/>
    <mergeCell ref="C28:D28"/>
    <mergeCell ref="B171:B183"/>
    <mergeCell ref="C171:C172"/>
    <mergeCell ref="C174:C179"/>
    <mergeCell ref="C181:C182"/>
    <mergeCell ref="B157:B169"/>
    <mergeCell ref="C157:C158"/>
    <mergeCell ref="C160:C165"/>
    <mergeCell ref="C167:C1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2015-10-22T11:17:44Z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